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Csilla\Desktop\"/>
    </mc:Choice>
  </mc:AlternateContent>
  <xr:revisionPtr revIDLastSave="0" documentId="8_{CCD286EF-DEE3-476D-9CE8-B482618291F4}" xr6:coauthVersionLast="47" xr6:coauthVersionMax="47" xr10:uidLastSave="{00000000-0000-0000-0000-000000000000}"/>
  <bookViews>
    <workbookView xWindow="-108" yWindow="-108" windowWidth="23256" windowHeight="12456" activeTab="1" xr2:uid="{ECC1C0F7-60C2-4C6A-B8EA-53862252DFAB}"/>
  </bookViews>
  <sheets>
    <sheet name="Munka1" sheetId="1" r:id="rId1"/>
    <sheet name="Munka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89" i="2" l="1"/>
  <c r="F89" i="2"/>
  <c r="B89" i="2"/>
  <c r="I88" i="2"/>
  <c r="H88" i="2"/>
  <c r="G88" i="2"/>
  <c r="E88" i="2"/>
  <c r="C88" i="2"/>
  <c r="B88" i="2"/>
  <c r="D88" i="2" s="1"/>
  <c r="I87" i="2"/>
  <c r="H87" i="2"/>
  <c r="H89" i="2" s="1"/>
  <c r="G87" i="2"/>
  <c r="G89" i="2" s="1"/>
  <c r="E87" i="2"/>
  <c r="C87" i="2"/>
  <c r="D87" i="2" s="1"/>
  <c r="B87" i="2"/>
  <c r="I86" i="2"/>
  <c r="H86" i="2"/>
  <c r="G86" i="2"/>
  <c r="F86" i="2"/>
  <c r="E86" i="2"/>
  <c r="C86" i="2"/>
  <c r="B86" i="2"/>
  <c r="D86" i="2" s="1"/>
  <c r="L85" i="2"/>
  <c r="I85" i="2"/>
  <c r="H85" i="2"/>
  <c r="G85" i="2"/>
  <c r="E85" i="2"/>
  <c r="C85" i="2"/>
  <c r="B85" i="2"/>
  <c r="D85" i="2" s="1"/>
  <c r="I84" i="2"/>
  <c r="H84" i="2"/>
  <c r="G84" i="2"/>
  <c r="E84" i="2"/>
  <c r="C84" i="2"/>
  <c r="B84" i="2"/>
  <c r="D84" i="2" s="1"/>
  <c r="L83" i="2"/>
  <c r="I83" i="2"/>
  <c r="H83" i="2"/>
  <c r="G83" i="2"/>
  <c r="E83" i="2"/>
  <c r="C83" i="2"/>
  <c r="C89" i="2" s="1"/>
  <c r="B83" i="2"/>
  <c r="I82" i="2"/>
  <c r="H82" i="2"/>
  <c r="G82" i="2"/>
  <c r="F82" i="2"/>
  <c r="E82" i="2"/>
  <c r="C82" i="2"/>
  <c r="B82" i="2"/>
  <c r="D82" i="2" s="1"/>
  <c r="I81" i="2"/>
  <c r="H81" i="2"/>
  <c r="G81" i="2"/>
  <c r="F81" i="2"/>
  <c r="E81" i="2"/>
  <c r="C81" i="2"/>
  <c r="B81" i="2"/>
  <c r="D81" i="2" s="1"/>
  <c r="I80" i="2"/>
  <c r="H80" i="2"/>
  <c r="G80" i="2"/>
  <c r="F80" i="2"/>
  <c r="E80" i="2"/>
  <c r="E89" i="2" s="1"/>
  <c r="D80" i="2"/>
  <c r="C80" i="2"/>
  <c r="B80" i="2"/>
  <c r="L74" i="2"/>
  <c r="K74" i="2"/>
  <c r="J74" i="2"/>
  <c r="H74" i="2"/>
  <c r="F74" i="2"/>
  <c r="E74" i="2"/>
  <c r="D74" i="2"/>
  <c r="C74" i="2"/>
  <c r="B74" i="2"/>
  <c r="L73" i="2"/>
  <c r="K73" i="2"/>
  <c r="J73" i="2"/>
  <c r="H73" i="2"/>
  <c r="G73" i="2"/>
  <c r="I73" i="2" s="1"/>
  <c r="C73" i="2"/>
  <c r="B73" i="2"/>
  <c r="L72" i="2"/>
  <c r="K72" i="2"/>
  <c r="J72" i="2"/>
  <c r="H72" i="2"/>
  <c r="G72" i="2"/>
  <c r="G74" i="2" s="1"/>
  <c r="E72" i="2"/>
  <c r="D72" i="2"/>
  <c r="C72" i="2"/>
  <c r="B72" i="2"/>
  <c r="J67" i="2"/>
  <c r="I67" i="2"/>
  <c r="H67" i="2"/>
  <c r="E67" i="2"/>
  <c r="D67" i="2"/>
  <c r="C67" i="2"/>
  <c r="B67" i="2"/>
  <c r="K66" i="2"/>
  <c r="L88" i="2" s="1"/>
  <c r="J66" i="2"/>
  <c r="I66" i="2"/>
  <c r="H66" i="2"/>
  <c r="F66" i="2"/>
  <c r="G66" i="2" s="1"/>
  <c r="E66" i="2"/>
  <c r="D66" i="2"/>
  <c r="C66" i="2"/>
  <c r="B66" i="2"/>
  <c r="K65" i="2"/>
  <c r="F65" i="2" s="1"/>
  <c r="G65" i="2" s="1"/>
  <c r="J65" i="2"/>
  <c r="I65" i="2"/>
  <c r="H65" i="2"/>
  <c r="E65" i="2"/>
  <c r="D65" i="2"/>
  <c r="C65" i="2"/>
  <c r="B65" i="2"/>
  <c r="K64" i="2"/>
  <c r="G64" i="2"/>
  <c r="F64" i="2"/>
  <c r="K63" i="2"/>
  <c r="F63" i="2"/>
  <c r="G63" i="2" s="1"/>
  <c r="K62" i="2"/>
  <c r="K67" i="2" s="1"/>
  <c r="J62" i="2"/>
  <c r="I62" i="2"/>
  <c r="H62" i="2"/>
  <c r="E62" i="2"/>
  <c r="D62" i="2"/>
  <c r="C62" i="2"/>
  <c r="B62" i="2"/>
  <c r="K61" i="2"/>
  <c r="G61" i="2"/>
  <c r="F61" i="2"/>
  <c r="K60" i="2"/>
  <c r="J60" i="2"/>
  <c r="I60" i="2"/>
  <c r="H60" i="2"/>
  <c r="F60" i="2"/>
  <c r="G60" i="2" s="1"/>
  <c r="E60" i="2"/>
  <c r="D60" i="2"/>
  <c r="C60" i="2"/>
  <c r="B60" i="2"/>
  <c r="K59" i="2"/>
  <c r="J59" i="2"/>
  <c r="I59" i="2"/>
  <c r="H59" i="2"/>
  <c r="F59" i="2"/>
  <c r="G59" i="2" s="1"/>
  <c r="E59" i="2"/>
  <c r="D59" i="2"/>
  <c r="C59" i="2"/>
  <c r="B59" i="2"/>
  <c r="K58" i="2"/>
  <c r="J58" i="2"/>
  <c r="I58" i="2"/>
  <c r="H58" i="2"/>
  <c r="F58" i="2"/>
  <c r="E58" i="2"/>
  <c r="D58" i="2"/>
  <c r="C58" i="2"/>
  <c r="B58" i="2"/>
  <c r="H53" i="2"/>
  <c r="E53" i="2"/>
  <c r="D53" i="2"/>
  <c r="C53" i="2"/>
  <c r="B53" i="2"/>
  <c r="H52" i="2"/>
  <c r="G52" i="2"/>
  <c r="F52" i="2"/>
  <c r="D52" i="2"/>
  <c r="C52" i="2"/>
  <c r="B52" i="2"/>
  <c r="H51" i="2"/>
  <c r="F51" i="2"/>
  <c r="G51" i="2" s="1"/>
  <c r="D51" i="2"/>
  <c r="C51" i="2"/>
  <c r="B51" i="2"/>
  <c r="H50" i="2"/>
  <c r="F50" i="2"/>
  <c r="G50" i="2" s="1"/>
  <c r="D50" i="2"/>
  <c r="C50" i="2"/>
  <c r="B50" i="2"/>
  <c r="H49" i="2"/>
  <c r="F49" i="2"/>
  <c r="G49" i="2" s="1"/>
  <c r="D49" i="2"/>
  <c r="C49" i="2"/>
  <c r="B49" i="2"/>
  <c r="H48" i="2"/>
  <c r="F48" i="2"/>
  <c r="G48" i="2" s="1"/>
  <c r="E48" i="2"/>
  <c r="D48" i="2"/>
  <c r="C48" i="2"/>
  <c r="B48" i="2"/>
  <c r="H47" i="2"/>
  <c r="F47" i="2"/>
  <c r="G47" i="2" s="1"/>
  <c r="D47" i="2"/>
  <c r="C47" i="2"/>
  <c r="B47" i="2"/>
  <c r="H46" i="2"/>
  <c r="G46" i="2"/>
  <c r="F46" i="2"/>
  <c r="D46" i="2"/>
  <c r="C46" i="2"/>
  <c r="B46" i="2"/>
  <c r="H45" i="2"/>
  <c r="F45" i="2"/>
  <c r="F53" i="2" s="1"/>
  <c r="D45" i="2"/>
  <c r="C45" i="2"/>
  <c r="B45" i="2"/>
  <c r="L40" i="2"/>
  <c r="K40" i="2"/>
  <c r="J40" i="2"/>
  <c r="H40" i="2"/>
  <c r="F40" i="2"/>
  <c r="E40" i="2"/>
  <c r="D40" i="2"/>
  <c r="C40" i="2"/>
  <c r="B40" i="2"/>
  <c r="M39" i="2"/>
  <c r="G39" i="2" s="1"/>
  <c r="L39" i="2"/>
  <c r="K39" i="2"/>
  <c r="J39" i="2"/>
  <c r="H39" i="2"/>
  <c r="C39" i="2"/>
  <c r="B39" i="2"/>
  <c r="M38" i="2"/>
  <c r="G38" i="2" s="1"/>
  <c r="I38" i="2" s="1"/>
  <c r="L38" i="2"/>
  <c r="K38" i="2"/>
  <c r="J38" i="2"/>
  <c r="H38" i="2"/>
  <c r="F38" i="2"/>
  <c r="D38" i="2"/>
  <c r="C38" i="2"/>
  <c r="B38" i="2"/>
  <c r="M37" i="2"/>
  <c r="L86" i="2" s="1"/>
  <c r="L37" i="2"/>
  <c r="K37" i="2"/>
  <c r="J37" i="2"/>
  <c r="H37" i="2"/>
  <c r="G37" i="2"/>
  <c r="I37" i="2" s="1"/>
  <c r="F37" i="2"/>
  <c r="D37" i="2"/>
  <c r="C37" i="2"/>
  <c r="B37" i="2"/>
  <c r="M36" i="2"/>
  <c r="G36" i="2" s="1"/>
  <c r="I36" i="2" s="1"/>
  <c r="L36" i="2"/>
  <c r="K36" i="2"/>
  <c r="J36" i="2"/>
  <c r="H36" i="2"/>
  <c r="F36" i="2"/>
  <c r="C36" i="2"/>
  <c r="B36" i="2"/>
  <c r="M35" i="2"/>
  <c r="G35" i="2" s="1"/>
  <c r="L35" i="2"/>
  <c r="K35" i="2"/>
  <c r="J35" i="2"/>
  <c r="H35" i="2"/>
  <c r="F35" i="2"/>
  <c r="C35" i="2"/>
  <c r="B35" i="2"/>
  <c r="M34" i="2"/>
  <c r="L34" i="2"/>
  <c r="K34" i="2"/>
  <c r="J34" i="2"/>
  <c r="H34" i="2"/>
  <c r="G34" i="2"/>
  <c r="I34" i="2" s="1"/>
  <c r="B34" i="2"/>
  <c r="M33" i="2"/>
  <c r="L33" i="2"/>
  <c r="K33" i="2"/>
  <c r="J33" i="2"/>
  <c r="H33" i="2"/>
  <c r="G33" i="2"/>
  <c r="I33" i="2" s="1"/>
  <c r="F33" i="2"/>
  <c r="D33" i="2"/>
  <c r="C33" i="2"/>
  <c r="B33" i="2"/>
  <c r="M32" i="2"/>
  <c r="L32" i="2"/>
  <c r="K32" i="2"/>
  <c r="J32" i="2"/>
  <c r="H32" i="2"/>
  <c r="G32" i="2"/>
  <c r="I32" i="2" s="1"/>
  <c r="F32" i="2"/>
  <c r="D32" i="2"/>
  <c r="C32" i="2"/>
  <c r="B32" i="2"/>
  <c r="M31" i="2"/>
  <c r="M40" i="2" s="1"/>
  <c r="L31" i="2"/>
  <c r="K31" i="2"/>
  <c r="J31" i="2"/>
  <c r="H31" i="2"/>
  <c r="F31" i="2"/>
  <c r="D31" i="2"/>
  <c r="C31" i="2"/>
  <c r="B31" i="2"/>
  <c r="E27" i="2"/>
  <c r="M26" i="2"/>
  <c r="L26" i="2"/>
  <c r="K26" i="2"/>
  <c r="J26" i="2"/>
  <c r="H26" i="2"/>
  <c r="F26" i="2"/>
  <c r="E26" i="2"/>
  <c r="D26" i="2"/>
  <c r="C26" i="2"/>
  <c r="B26" i="2"/>
  <c r="M25" i="2"/>
  <c r="G25" i="2"/>
  <c r="I25" i="2" s="1"/>
  <c r="M24" i="2"/>
  <c r="L24" i="2"/>
  <c r="K24" i="2"/>
  <c r="H24" i="2"/>
  <c r="G24" i="2"/>
  <c r="I24" i="2" s="1"/>
  <c r="E24" i="2"/>
  <c r="D24" i="2"/>
  <c r="C24" i="2"/>
  <c r="B24" i="2"/>
  <c r="M23" i="2"/>
  <c r="G23" i="2"/>
  <c r="I23" i="2" s="1"/>
  <c r="M22" i="2"/>
  <c r="G22" i="2"/>
  <c r="I22" i="2" s="1"/>
  <c r="M21" i="2"/>
  <c r="I21" i="2"/>
  <c r="G21" i="2"/>
  <c r="M20" i="2"/>
  <c r="L82" i="2" s="1"/>
  <c r="L20" i="2"/>
  <c r="K20" i="2"/>
  <c r="H20" i="2"/>
  <c r="E20" i="2"/>
  <c r="D20" i="2"/>
  <c r="C20" i="2"/>
  <c r="B20" i="2"/>
  <c r="M19" i="2"/>
  <c r="G19" i="2" s="1"/>
  <c r="I19" i="2" s="1"/>
  <c r="L19" i="2"/>
  <c r="K19" i="2"/>
  <c r="H19" i="2"/>
  <c r="E19" i="2"/>
  <c r="D19" i="2"/>
  <c r="C19" i="2"/>
  <c r="B19" i="2"/>
  <c r="M18" i="2"/>
  <c r="L18" i="2"/>
  <c r="K18" i="2"/>
  <c r="H18" i="2"/>
  <c r="G18" i="2"/>
  <c r="E18" i="2"/>
  <c r="D18" i="2"/>
  <c r="C18" i="2"/>
  <c r="B18" i="2"/>
  <c r="H13" i="2"/>
  <c r="G13" i="2"/>
  <c r="E13" i="2"/>
  <c r="C13" i="2"/>
  <c r="B13" i="2"/>
  <c r="I12" i="2"/>
  <c r="H12" i="2"/>
  <c r="G12" i="2"/>
  <c r="E12" i="2"/>
  <c r="D12" i="2"/>
  <c r="J87" i="2" s="1"/>
  <c r="C12" i="2"/>
  <c r="I11" i="2"/>
  <c r="H11" i="2"/>
  <c r="G11" i="2"/>
  <c r="F11" i="2"/>
  <c r="E11" i="2"/>
  <c r="D11" i="2"/>
  <c r="C11" i="2"/>
  <c r="I10" i="2"/>
  <c r="H10" i="2"/>
  <c r="G10" i="2"/>
  <c r="E10" i="2"/>
  <c r="D10" i="2"/>
  <c r="J85" i="2" s="1"/>
  <c r="C10" i="2"/>
  <c r="I9" i="2"/>
  <c r="H9" i="2"/>
  <c r="G9" i="2"/>
  <c r="F9" i="2"/>
  <c r="E9" i="2"/>
  <c r="D9" i="2"/>
  <c r="C9" i="2"/>
  <c r="I8" i="2"/>
  <c r="G8" i="2"/>
  <c r="D8" i="2"/>
  <c r="F8" i="2" s="1"/>
  <c r="C8" i="2"/>
  <c r="I7" i="2"/>
  <c r="H7" i="2"/>
  <c r="G7" i="2"/>
  <c r="E7" i="2"/>
  <c r="D7" i="2"/>
  <c r="F7" i="2" s="1"/>
  <c r="C7" i="2"/>
  <c r="I6" i="2"/>
  <c r="D6" i="2" s="1"/>
  <c r="H6" i="2"/>
  <c r="G6" i="2"/>
  <c r="E6" i="2"/>
  <c r="C6" i="2"/>
  <c r="I5" i="2"/>
  <c r="L80" i="2" s="1"/>
  <c r="H5" i="2"/>
  <c r="G5" i="2"/>
  <c r="E5" i="2"/>
  <c r="D5" i="2"/>
  <c r="C5" i="2"/>
  <c r="I28" i="1"/>
  <c r="K23" i="1"/>
  <c r="D23" i="1"/>
  <c r="D28" i="1" s="1"/>
  <c r="K21" i="1"/>
  <c r="J21" i="1"/>
  <c r="J28" i="1" s="1"/>
  <c r="I21" i="1"/>
  <c r="K16" i="1"/>
  <c r="K28" i="1" s="1"/>
  <c r="J16" i="1"/>
  <c r="J23" i="1" s="1"/>
  <c r="I16" i="1"/>
  <c r="I23" i="1" s="1"/>
  <c r="F16" i="1"/>
  <c r="F23" i="1" s="1"/>
  <c r="F28" i="1" s="1"/>
  <c r="E16" i="1"/>
  <c r="E23" i="1" s="1"/>
  <c r="E28" i="1" s="1"/>
  <c r="D16" i="1"/>
  <c r="K87" i="2" l="1"/>
  <c r="K85" i="2"/>
  <c r="D13" i="2"/>
  <c r="I35" i="2"/>
  <c r="L89" i="2"/>
  <c r="J88" i="2"/>
  <c r="K88" i="2" s="1"/>
  <c r="I39" i="2"/>
  <c r="K86" i="2"/>
  <c r="G26" i="2"/>
  <c r="F6" i="2"/>
  <c r="J81" i="2"/>
  <c r="K81" i="2" s="1"/>
  <c r="D83" i="2"/>
  <c r="L87" i="2"/>
  <c r="L84" i="2"/>
  <c r="L81" i="2"/>
  <c r="F12" i="2"/>
  <c r="F5" i="2"/>
  <c r="G31" i="2"/>
  <c r="J83" i="2"/>
  <c r="F10" i="2"/>
  <c r="I18" i="2"/>
  <c r="G58" i="2"/>
  <c r="F62" i="2"/>
  <c r="G62" i="2" s="1"/>
  <c r="I72" i="2"/>
  <c r="I74" i="2" s="1"/>
  <c r="I13" i="2"/>
  <c r="J86" i="2"/>
  <c r="G20" i="2"/>
  <c r="G45" i="2"/>
  <c r="G53" i="2" s="1"/>
  <c r="G40" i="2" l="1"/>
  <c r="I31" i="2"/>
  <c r="I40" i="2" s="1"/>
  <c r="F13" i="2"/>
  <c r="F67" i="2"/>
  <c r="J84" i="2"/>
  <c r="K84" i="2" s="1"/>
  <c r="I20" i="2"/>
  <c r="I26" i="2" s="1"/>
  <c r="J82" i="2"/>
  <c r="K82" i="2" s="1"/>
  <c r="G67" i="2"/>
  <c r="J80" i="2"/>
  <c r="K83" i="2"/>
  <c r="D89" i="2"/>
  <c r="J89" i="2" l="1"/>
  <c r="K80" i="2"/>
  <c r="K89" i="2" s="1"/>
</calcChain>
</file>

<file path=xl/sharedStrings.xml><?xml version="1.0" encoding="utf-8"?>
<sst xmlns="http://schemas.openxmlformats.org/spreadsheetml/2006/main" count="196" uniqueCount="93">
  <si>
    <t>KÖLTSÉGVETÉS MÉRLEGE</t>
  </si>
  <si>
    <t>2022.</t>
  </si>
  <si>
    <t xml:space="preserve">        Ft-ban</t>
  </si>
  <si>
    <t xml:space="preserve">Bevétel </t>
  </si>
  <si>
    <t>Kiadás</t>
  </si>
  <si>
    <t xml:space="preserve">Megnevezés </t>
  </si>
  <si>
    <t>2021. évi eredeti előirányzat</t>
  </si>
  <si>
    <t>2021. évi teljesítés</t>
  </si>
  <si>
    <t>2022. évi  eredeti előirányzat</t>
  </si>
  <si>
    <t>2021. évi  eredeti előirányzat</t>
  </si>
  <si>
    <t xml:space="preserve">B1. Működési célú támogatások államháztartáson belülről </t>
  </si>
  <si>
    <t>K1. Személyi juttatás</t>
  </si>
  <si>
    <t xml:space="preserve">B3. Közhatalmi bevételek </t>
  </si>
  <si>
    <t xml:space="preserve">K2. Munkaadót terhelő járulékok és szociális hozzájárulási adó </t>
  </si>
  <si>
    <t xml:space="preserve">B4. Működési bevételek </t>
  </si>
  <si>
    <t xml:space="preserve">K3. Dologi kiadások </t>
  </si>
  <si>
    <t>B6. Működési célú átvett pénzeszközök</t>
  </si>
  <si>
    <t>K4. Ellátottak pénzbeli juttatásai</t>
  </si>
  <si>
    <t xml:space="preserve">K5. Egyéb működési célú kiadások </t>
  </si>
  <si>
    <t xml:space="preserve">      Ebből: Általános tartalék </t>
  </si>
  <si>
    <t xml:space="preserve">                 Céltartalék </t>
  </si>
  <si>
    <t>A. MŰKÖDÉSI KÖLTSÉGVETÉSI BEVÉTELEK ÖSSZESEN (B1+B3+B4+B6)</t>
  </si>
  <si>
    <t>A. MŰKÖDÉSI KÖLTSÉGVETÉSI KIADÁSOK ÖSSZESEN (K1. …+K5.)</t>
  </si>
  <si>
    <t xml:space="preserve">B2. Felhalmozási célú támogatások államháztartáson belülről </t>
  </si>
  <si>
    <t xml:space="preserve">K6. Beruházások </t>
  </si>
  <si>
    <t xml:space="preserve">B5. Felhalmozási bevételek </t>
  </si>
  <si>
    <t xml:space="preserve">K7. Felújítások </t>
  </si>
  <si>
    <t xml:space="preserve">B7. Felhalmozási célú átvett pénzeszközök </t>
  </si>
  <si>
    <t xml:space="preserve">K8. Egyéb felhalmozási célú kiadások </t>
  </si>
  <si>
    <t>B. FELHALMOZÁSI KÖLTSÉGVETÉSI BEVÉTELEK ÖSSZESEN (B2.+B5.+B7.)</t>
  </si>
  <si>
    <t>B. FELHALMOZÁSI KÖLTSÉGVETÉSI KIADÁSOK ÖSSZESEN (K6. …+K8.)</t>
  </si>
  <si>
    <t>C. KÖLTSÉGVETÉSI BEVÉTELEK ÖSSZESEN ( A+B)</t>
  </si>
  <si>
    <t>C. KÖLTSÉGVETÉSI KIADÁSOK ÖSSZESEN (A+B)</t>
  </si>
  <si>
    <t xml:space="preserve">D. FINANSZÍROZÁSI BEVÉTELEK (B8.) ÖSSZESEN </t>
  </si>
  <si>
    <t>D. FINANSZÍROZÁSI KIADÁSOK (K9.) ÖSSZESEN</t>
  </si>
  <si>
    <t xml:space="preserve">Ebből: B8131. Előző évi költségvetési maradvány igénybevétele </t>
  </si>
  <si>
    <t>E. BEVÉTELEK MINDÖSSZESEN (C+D)</t>
  </si>
  <si>
    <t>E. KIADÁSOK MINDÖSSZESEN (C+D)</t>
  </si>
  <si>
    <t>Település</t>
  </si>
  <si>
    <t>102031 Idősek, demens betegek nappali ellátása</t>
  </si>
  <si>
    <t>Normatíva</t>
  </si>
  <si>
    <t>önk.hj.</t>
  </si>
  <si>
    <t>Intézményvez. Bevétel szoc. ágazati pótlék</t>
  </si>
  <si>
    <t>bevétel összesen</t>
  </si>
  <si>
    <t xml:space="preserve"> Kiadás-Intézmény-vezetői ktg.elosztása</t>
  </si>
  <si>
    <t>kiadás összesen</t>
  </si>
  <si>
    <t>Szociális ágazati pótlék</t>
  </si>
  <si>
    <t>Társulási normatíva+kiegészítő tám.</t>
  </si>
  <si>
    <t>Veresegyház</t>
  </si>
  <si>
    <t>Erdőkertes</t>
  </si>
  <si>
    <t>Galgamácsa</t>
  </si>
  <si>
    <t>Váckisújfalu</t>
  </si>
  <si>
    <t>Vácegres</t>
  </si>
  <si>
    <t>Csomád</t>
  </si>
  <si>
    <t>Vácrárót</t>
  </si>
  <si>
    <t>Váchartyán</t>
  </si>
  <si>
    <t>Összesen:</t>
  </si>
  <si>
    <t>107051 Szociális étkeztetés</t>
  </si>
  <si>
    <t>Áfa visszatérítés</t>
  </si>
  <si>
    <t>térítési díj</t>
  </si>
  <si>
    <t>kiadás Szoc.étk.</t>
  </si>
  <si>
    <t>kiadás Házi sny. Szak.v. 50%-a</t>
  </si>
  <si>
    <t>Kiadás összesen</t>
  </si>
  <si>
    <t>Társulási normatíva+kieg. Tám.</t>
  </si>
  <si>
    <t>lakos</t>
  </si>
  <si>
    <t>önk.</t>
  </si>
  <si>
    <t>107052 Házi segítségnyújtás</t>
  </si>
  <si>
    <t>Maradvány</t>
  </si>
  <si>
    <t>Intézményvez. Bevétel szoc. ág. Pótl.</t>
  </si>
  <si>
    <t>kiadás Házi sny.</t>
  </si>
  <si>
    <t>Rád</t>
  </si>
  <si>
    <t>107053 Jelzőrendszeres házi segítségnyújtás</t>
  </si>
  <si>
    <t>Támogatás</t>
  </si>
  <si>
    <t>térítési díj lakos</t>
  </si>
  <si>
    <t>Teljesítmény</t>
  </si>
  <si>
    <t>Működési</t>
  </si>
  <si>
    <t>104042 Családsegítés</t>
  </si>
  <si>
    <t>Háztartástól kapott támogatás+ Int.vez.egyéb bevétel</t>
  </si>
  <si>
    <t>kiadás Családseg.</t>
  </si>
  <si>
    <t>Kiadás Szakmai vezetői pótlék</t>
  </si>
  <si>
    <t>Társulási normatíva</t>
  </si>
  <si>
    <t>107015 Hajléktalanok nappali ellátása</t>
  </si>
  <si>
    <t>térítési díj Önk. Ellátási Díj, egyéb bev.</t>
  </si>
  <si>
    <t>térítési díj+Esélyház bérleti díj lakos</t>
  </si>
  <si>
    <t>Intézményv. bev.ágazati pótlék</t>
  </si>
  <si>
    <t>Intézmény-vezetői ktg.elosztása</t>
  </si>
  <si>
    <t xml:space="preserve">kiadás </t>
  </si>
  <si>
    <t>ESÉLY Szociális Alapellátási Központ</t>
  </si>
  <si>
    <t>Térítési díj</t>
  </si>
  <si>
    <t>Társulási normatíva+ jelzőrendsz.  támogatás</t>
  </si>
  <si>
    <t>összesen</t>
  </si>
  <si>
    <t>Háztartástól kapott támogatás+ egyéb bevétel</t>
  </si>
  <si>
    <t>lakos tér. Díj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</si>
</sst>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_ ;[Red]\-#,##0\ "/>
    <numFmt numFmtId="165" formatCode="#,##0.0000"/>
  </numFmts>
  <fonts count="9" x14ac:knownFonts="1">
    <font>
      <sz val="11"/>
      <color theme="1"/>
      <name val="Calibri"/>
      <family val="2"/>
      <charset val="238"/>
      <scheme val="minor"/>
    </font>
    <font>
      <b/>
      <i/>
      <sz val="10"/>
      <name val="Arial CE"/>
      <charset val="238"/>
    </font>
    <font>
      <sz val="8"/>
      <name val="Arial CE"/>
      <charset val="238"/>
    </font>
    <font>
      <b/>
      <sz val="8"/>
      <name val="Arial CE"/>
      <charset val="238"/>
    </font>
    <font>
      <i/>
      <sz val="8"/>
      <name val="Arial CE"/>
      <charset val="238"/>
    </font>
    <font>
      <sz val="8"/>
      <color indexed="8"/>
      <name val="Calibri"/>
      <family val="2"/>
      <charset val="238"/>
    </font>
    <font>
      <b/>
      <sz val="8"/>
      <name val="Calibri"/>
      <family val="2"/>
      <charset val="238"/>
    </font>
    <font>
      <sz val="8"/>
      <name val="Calibri"/>
      <family val="2"/>
      <charset val="238"/>
    </font>
    <font>
      <b/>
      <sz val="8"/>
      <color indexed="8"/>
      <name val="Calibri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4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right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/>
    </xf>
    <xf numFmtId="164" fontId="2" fillId="0" borderId="2" xfId="0" applyNumberFormat="1" applyFont="1" applyBorder="1" applyAlignment="1">
      <alignment horizontal="right" vertical="center"/>
    </xf>
    <xf numFmtId="3" fontId="2" fillId="0" borderId="2" xfId="0" applyNumberFormat="1" applyFont="1" applyBorder="1" applyAlignment="1">
      <alignment horizontal="right" vertical="center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3" fontId="2" fillId="0" borderId="2" xfId="0" applyNumberFormat="1" applyFont="1" applyBorder="1" applyAlignment="1">
      <alignment horizontal="right" vertical="center" wrapText="1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0" fontId="2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164" fontId="3" fillId="0" borderId="2" xfId="0" applyNumberFormat="1" applyFont="1" applyBorder="1" applyAlignment="1">
      <alignment horizontal="right" vertical="center"/>
    </xf>
    <xf numFmtId="0" fontId="3" fillId="0" borderId="3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3" fontId="2" fillId="0" borderId="5" xfId="0" applyNumberFormat="1" applyFont="1" applyBorder="1" applyAlignment="1">
      <alignment horizontal="right" vertical="center"/>
    </xf>
    <xf numFmtId="0" fontId="3" fillId="0" borderId="3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2" fillId="0" borderId="4" xfId="0" applyFont="1" applyBorder="1" applyAlignment="1">
      <alignment horizontal="center" vertical="center"/>
    </xf>
    <xf numFmtId="164" fontId="3" fillId="0" borderId="2" xfId="0" applyNumberFormat="1" applyFont="1" applyBorder="1" applyAlignment="1">
      <alignment horizontal="right" vertical="center" wrapText="1"/>
    </xf>
    <xf numFmtId="0" fontId="4" fillId="0" borderId="2" xfId="0" applyFont="1" applyBorder="1" applyAlignment="1">
      <alignment horizontal="left" vertical="center"/>
    </xf>
    <xf numFmtId="164" fontId="2" fillId="0" borderId="2" xfId="0" applyNumberFormat="1" applyFont="1" applyBorder="1" applyAlignment="1">
      <alignment horizontal="right" vertical="center" wrapText="1"/>
    </xf>
    <xf numFmtId="0" fontId="3" fillId="2" borderId="2" xfId="0" applyFont="1" applyFill="1" applyBorder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3" fontId="6" fillId="0" borderId="6" xfId="0" applyNumberFormat="1" applyFont="1" applyBorder="1" applyAlignment="1">
      <alignment horizontal="center" vertical="center" wrapText="1"/>
    </xf>
    <xf numFmtId="3" fontId="6" fillId="0" borderId="7" xfId="0" applyNumberFormat="1" applyFont="1" applyBorder="1" applyAlignment="1">
      <alignment horizontal="center" vertical="center" wrapText="1"/>
    </xf>
    <xf numFmtId="3" fontId="7" fillId="0" borderId="0" xfId="0" applyNumberFormat="1" applyFont="1" applyAlignment="1">
      <alignment vertical="center" wrapText="1"/>
    </xf>
    <xf numFmtId="0" fontId="5" fillId="0" borderId="0" xfId="0" applyFont="1" applyAlignment="1">
      <alignment vertical="center"/>
    </xf>
    <xf numFmtId="0" fontId="5" fillId="0" borderId="3" xfId="0" applyFont="1" applyBorder="1" applyAlignment="1">
      <alignment horizontal="center" vertical="center"/>
    </xf>
    <xf numFmtId="3" fontId="7" fillId="0" borderId="8" xfId="0" applyNumberFormat="1" applyFont="1" applyBorder="1" applyAlignment="1">
      <alignment horizontal="center" vertical="center" wrapText="1"/>
    </xf>
    <xf numFmtId="3" fontId="7" fillId="0" borderId="9" xfId="0" applyNumberFormat="1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3" fontId="7" fillId="3" borderId="14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3" borderId="16" xfId="0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5" fillId="0" borderId="3" xfId="0" applyFont="1" applyBorder="1" applyAlignment="1">
      <alignment vertical="center"/>
    </xf>
    <xf numFmtId="164" fontId="5" fillId="3" borderId="14" xfId="0" applyNumberFormat="1" applyFont="1" applyFill="1" applyBorder="1" applyAlignment="1">
      <alignment vertical="center"/>
    </xf>
    <xf numFmtId="164" fontId="5" fillId="4" borderId="2" xfId="0" applyNumberFormat="1" applyFont="1" applyFill="1" applyBorder="1" applyAlignment="1">
      <alignment vertical="center"/>
    </xf>
    <xf numFmtId="164" fontId="5" fillId="3" borderId="2" xfId="0" applyNumberFormat="1" applyFont="1" applyFill="1" applyBorder="1" applyAlignment="1">
      <alignment vertical="center"/>
    </xf>
    <xf numFmtId="164" fontId="5" fillId="0" borderId="15" xfId="0" applyNumberFormat="1" applyFont="1" applyBorder="1" applyAlignment="1">
      <alignment vertical="center"/>
    </xf>
    <xf numFmtId="3" fontId="5" fillId="3" borderId="14" xfId="0" applyNumberFormat="1" applyFont="1" applyFill="1" applyBorder="1" applyAlignment="1">
      <alignment vertical="center"/>
    </xf>
    <xf numFmtId="3" fontId="5" fillId="3" borderId="2" xfId="0" applyNumberFormat="1" applyFont="1" applyFill="1" applyBorder="1" applyAlignment="1">
      <alignment vertical="center"/>
    </xf>
    <xf numFmtId="164" fontId="5" fillId="0" borderId="0" xfId="0" applyNumberFormat="1" applyFont="1" applyAlignment="1">
      <alignment vertical="center"/>
    </xf>
    <xf numFmtId="0" fontId="8" fillId="0" borderId="3" xfId="0" applyFont="1" applyBorder="1" applyAlignment="1">
      <alignment vertical="center"/>
    </xf>
    <xf numFmtId="164" fontId="8" fillId="0" borderId="19" xfId="0" applyNumberFormat="1" applyFont="1" applyBorder="1" applyAlignment="1">
      <alignment vertical="center"/>
    </xf>
    <xf numFmtId="164" fontId="8" fillId="3" borderId="20" xfId="0" applyNumberFormat="1" applyFont="1" applyFill="1" applyBorder="1" applyAlignment="1">
      <alignment vertical="center"/>
    </xf>
    <xf numFmtId="164" fontId="8" fillId="4" borderId="20" xfId="0" applyNumberFormat="1" applyFont="1" applyFill="1" applyBorder="1" applyAlignment="1">
      <alignment vertical="center"/>
    </xf>
    <xf numFmtId="164" fontId="8" fillId="0" borderId="20" xfId="0" applyNumberFormat="1" applyFont="1" applyBorder="1" applyAlignment="1">
      <alignment vertical="center"/>
    </xf>
    <xf numFmtId="164" fontId="8" fillId="0" borderId="21" xfId="0" applyNumberFormat="1" applyFont="1" applyBorder="1" applyAlignment="1">
      <alignment vertical="center"/>
    </xf>
    <xf numFmtId="3" fontId="8" fillId="3" borderId="19" xfId="0" applyNumberFormat="1" applyFont="1" applyFill="1" applyBorder="1" applyAlignment="1">
      <alignment vertical="center"/>
    </xf>
    <xf numFmtId="3" fontId="8" fillId="3" borderId="20" xfId="0" applyNumberFormat="1" applyFont="1" applyFill="1" applyBorder="1" applyAlignment="1">
      <alignment vertical="center"/>
    </xf>
    <xf numFmtId="164" fontId="8" fillId="0" borderId="0" xfId="0" applyNumberFormat="1" applyFont="1" applyAlignment="1">
      <alignment vertical="center"/>
    </xf>
    <xf numFmtId="0" fontId="5" fillId="0" borderId="0" xfId="0" applyFont="1" applyAlignment="1">
      <alignment horizontal="center" vertical="center"/>
    </xf>
    <xf numFmtId="1" fontId="5" fillId="0" borderId="0" xfId="0" applyNumberFormat="1" applyFont="1" applyAlignment="1">
      <alignment vertical="center"/>
    </xf>
    <xf numFmtId="3" fontId="7" fillId="3" borderId="10" xfId="0" applyNumberFormat="1" applyFont="1" applyFill="1" applyBorder="1" applyAlignment="1">
      <alignment horizontal="center" vertical="center" wrapText="1"/>
    </xf>
    <xf numFmtId="3" fontId="7" fillId="3" borderId="22" xfId="0" applyNumberFormat="1" applyFont="1" applyFill="1" applyBorder="1" applyAlignment="1">
      <alignment horizontal="center" vertical="center" wrapText="1"/>
    </xf>
    <xf numFmtId="3" fontId="7" fillId="3" borderId="23" xfId="0" applyNumberFormat="1" applyFont="1" applyFill="1" applyBorder="1" applyAlignment="1">
      <alignment horizontal="center" vertical="center" wrapText="1"/>
    </xf>
    <xf numFmtId="3" fontId="7" fillId="3" borderId="17" xfId="0" applyNumberFormat="1" applyFont="1" applyFill="1" applyBorder="1" applyAlignment="1">
      <alignment horizontal="center" vertical="center" wrapText="1"/>
    </xf>
    <xf numFmtId="3" fontId="7" fillId="3" borderId="17" xfId="0" applyNumberFormat="1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center" vertical="center" wrapText="1"/>
    </xf>
    <xf numFmtId="164" fontId="8" fillId="3" borderId="19" xfId="0" applyNumberFormat="1" applyFont="1" applyFill="1" applyBorder="1" applyAlignment="1">
      <alignment vertical="center"/>
    </xf>
    <xf numFmtId="0" fontId="5" fillId="5" borderId="9" xfId="0" applyFont="1" applyFill="1" applyBorder="1" applyAlignment="1">
      <alignment horizontal="center" vertical="center" wrapText="1"/>
    </xf>
    <xf numFmtId="3" fontId="7" fillId="0" borderId="17" xfId="0" applyNumberFormat="1" applyFont="1" applyBorder="1" applyAlignment="1">
      <alignment horizontal="center" vertical="center" wrapText="1"/>
    </xf>
    <xf numFmtId="0" fontId="5" fillId="6" borderId="17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 wrapText="1"/>
    </xf>
    <xf numFmtId="3" fontId="5" fillId="4" borderId="2" xfId="0" applyNumberFormat="1" applyFont="1" applyFill="1" applyBorder="1" applyAlignment="1">
      <alignment vertical="center"/>
    </xf>
    <xf numFmtId="3" fontId="8" fillId="4" borderId="20" xfId="0" applyNumberFormat="1" applyFont="1" applyFill="1" applyBorder="1" applyAlignment="1">
      <alignment vertical="center"/>
    </xf>
    <xf numFmtId="3" fontId="7" fillId="0" borderId="24" xfId="0" applyNumberFormat="1" applyFont="1" applyBorder="1" applyAlignment="1">
      <alignment horizontal="center" vertical="center" wrapText="1"/>
    </xf>
    <xf numFmtId="3" fontId="7" fillId="0" borderId="23" xfId="0" applyNumberFormat="1" applyFont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3" borderId="25" xfId="0" applyFont="1" applyFill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3" borderId="26" xfId="0" applyFont="1" applyFill="1" applyBorder="1" applyAlignment="1">
      <alignment horizontal="center" vertical="center" wrapText="1"/>
    </xf>
    <xf numFmtId="164" fontId="5" fillId="3" borderId="27" xfId="0" applyNumberFormat="1" applyFont="1" applyFill="1" applyBorder="1" applyAlignment="1">
      <alignment vertical="center"/>
    </xf>
    <xf numFmtId="164" fontId="8" fillId="3" borderId="28" xfId="0" applyNumberFormat="1" applyFont="1" applyFill="1" applyBorder="1" applyAlignment="1">
      <alignment vertical="center"/>
    </xf>
    <xf numFmtId="0" fontId="5" fillId="0" borderId="12" xfId="0" applyFont="1" applyBorder="1" applyAlignment="1">
      <alignment horizontal="center" vertical="center" wrapText="1"/>
    </xf>
    <xf numFmtId="165" fontId="5" fillId="3" borderId="10" xfId="0" applyNumberFormat="1" applyFont="1" applyFill="1" applyBorder="1" applyAlignment="1">
      <alignment horizontal="center" vertical="center" wrapText="1"/>
    </xf>
    <xf numFmtId="3" fontId="7" fillId="0" borderId="14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165" fontId="5" fillId="3" borderId="17" xfId="0" applyNumberFormat="1" applyFont="1" applyFill="1" applyBorder="1" applyAlignment="1">
      <alignment horizontal="center" vertical="center" wrapText="1"/>
    </xf>
    <xf numFmtId="0" fontId="5" fillId="7" borderId="3" xfId="0" applyFont="1" applyFill="1" applyBorder="1" applyAlignment="1">
      <alignment vertical="center"/>
    </xf>
    <xf numFmtId="164" fontId="5" fillId="0" borderId="14" xfId="0" applyNumberFormat="1" applyFont="1" applyBorder="1" applyAlignment="1">
      <alignment vertical="center"/>
    </xf>
    <xf numFmtId="164" fontId="5" fillId="0" borderId="2" xfId="0" applyNumberFormat="1" applyFont="1" applyBorder="1" applyAlignment="1">
      <alignment vertical="center"/>
    </xf>
    <xf numFmtId="0" fontId="5" fillId="7" borderId="0" xfId="0" applyFont="1" applyFill="1" applyAlignment="1">
      <alignment vertical="center"/>
    </xf>
    <xf numFmtId="0" fontId="8" fillId="0" borderId="0" xfId="0" applyFont="1" applyAlignment="1">
      <alignment vertical="center"/>
    </xf>
    <xf numFmtId="0" fontId="5" fillId="3" borderId="9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164" fontId="8" fillId="0" borderId="15" xfId="0" applyNumberFormat="1" applyFont="1" applyBorder="1" applyAlignment="1">
      <alignment vertical="center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3" fontId="7" fillId="0" borderId="9" xfId="0" applyNumberFormat="1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6" borderId="2" xfId="0" applyFont="1" applyFill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3" fontId="5" fillId="0" borderId="2" xfId="0" applyNumberFormat="1" applyFont="1" applyBorder="1" applyAlignment="1">
      <alignment vertical="center"/>
    </xf>
    <xf numFmtId="3" fontId="5" fillId="0" borderId="2" xfId="0" applyNumberFormat="1" applyFont="1" applyBorder="1" applyAlignment="1">
      <alignment horizontal="right" vertical="center" wrapText="1"/>
    </xf>
    <xf numFmtId="164" fontId="5" fillId="6" borderId="2" xfId="0" applyNumberFormat="1" applyFont="1" applyFill="1" applyBorder="1" applyAlignment="1">
      <alignment vertical="center"/>
    </xf>
    <xf numFmtId="3" fontId="5" fillId="0" borderId="15" xfId="0" applyNumberFormat="1" applyFont="1" applyBorder="1" applyAlignment="1">
      <alignment vertical="center"/>
    </xf>
    <xf numFmtId="3" fontId="5" fillId="0" borderId="27" xfId="0" applyNumberFormat="1" applyFont="1" applyBorder="1" applyAlignment="1">
      <alignment vertical="center"/>
    </xf>
    <xf numFmtId="3" fontId="8" fillId="0" borderId="20" xfId="0" applyNumberFormat="1" applyFont="1" applyBorder="1" applyAlignment="1">
      <alignment vertical="center"/>
    </xf>
    <xf numFmtId="164" fontId="8" fillId="6" borderId="20" xfId="0" applyNumberFormat="1" applyFont="1" applyFill="1" applyBorder="1" applyAlignment="1">
      <alignment vertical="center"/>
    </xf>
    <xf numFmtId="3" fontId="8" fillId="0" borderId="21" xfId="0" applyNumberFormat="1" applyFont="1" applyBorder="1" applyAlignment="1">
      <alignment vertical="center"/>
    </xf>
    <xf numFmtId="3" fontId="8" fillId="0" borderId="28" xfId="0" applyNumberFormat="1" applyFont="1" applyBorder="1" applyAlignment="1">
      <alignment vertic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EC585735-98B3-48C5-980E-D6612C61AFF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3837FBA1-42CC-472E-A7CF-952C96CC92E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ECF03421-9336-4BC1-A40D-327445ED64E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465CBA71-8B85-417E-851B-F6B90C2638C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70C14E53-5ABC-42B1-AC6D-6DCA3BA56B1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7" name="Text Box 1">
          <a:extLst>
            <a:ext uri="{FF2B5EF4-FFF2-40B4-BE49-F238E27FC236}">
              <a16:creationId xmlns:a16="http://schemas.microsoft.com/office/drawing/2014/main" id="{927CF5ED-425E-4AB5-903A-BCFFF628F80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59995ABF-123D-4773-9E98-3A754A31049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9" name="Text Box 1">
          <a:extLst>
            <a:ext uri="{FF2B5EF4-FFF2-40B4-BE49-F238E27FC236}">
              <a16:creationId xmlns:a16="http://schemas.microsoft.com/office/drawing/2014/main" id="{4B33B0F3-D064-4AB7-BC3D-5E8284BBD43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10" name="Text Box 1">
          <a:extLst>
            <a:ext uri="{FF2B5EF4-FFF2-40B4-BE49-F238E27FC236}">
              <a16:creationId xmlns:a16="http://schemas.microsoft.com/office/drawing/2014/main" id="{51660E97-7885-4A19-9717-499B07449F0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11" name="Text Box 1">
          <a:extLst>
            <a:ext uri="{FF2B5EF4-FFF2-40B4-BE49-F238E27FC236}">
              <a16:creationId xmlns:a16="http://schemas.microsoft.com/office/drawing/2014/main" id="{5CED70B3-5F79-4E17-871E-0FA3B1690B3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12" name="Text Box 1">
          <a:extLst>
            <a:ext uri="{FF2B5EF4-FFF2-40B4-BE49-F238E27FC236}">
              <a16:creationId xmlns:a16="http://schemas.microsoft.com/office/drawing/2014/main" id="{113D7847-DC4D-410E-B37A-50810E2296D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13" name="Text Box 1">
          <a:extLst>
            <a:ext uri="{FF2B5EF4-FFF2-40B4-BE49-F238E27FC236}">
              <a16:creationId xmlns:a16="http://schemas.microsoft.com/office/drawing/2014/main" id="{4F3746E8-7284-4D73-B351-293266CFF9A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14" name="Text Box 1">
          <a:extLst>
            <a:ext uri="{FF2B5EF4-FFF2-40B4-BE49-F238E27FC236}">
              <a16:creationId xmlns:a16="http://schemas.microsoft.com/office/drawing/2014/main" id="{2102987A-AEC4-4693-A33E-C6D34F20586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15" name="Text Box 1">
          <a:extLst>
            <a:ext uri="{FF2B5EF4-FFF2-40B4-BE49-F238E27FC236}">
              <a16:creationId xmlns:a16="http://schemas.microsoft.com/office/drawing/2014/main" id="{1CE6253C-1553-4AE7-B963-FA4E1DC07E6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16" name="Text Box 1">
          <a:extLst>
            <a:ext uri="{FF2B5EF4-FFF2-40B4-BE49-F238E27FC236}">
              <a16:creationId xmlns:a16="http://schemas.microsoft.com/office/drawing/2014/main" id="{D1399170-9D0E-4B3E-B3BA-1CA1DA66121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17" name="Text Box 1">
          <a:extLst>
            <a:ext uri="{FF2B5EF4-FFF2-40B4-BE49-F238E27FC236}">
              <a16:creationId xmlns:a16="http://schemas.microsoft.com/office/drawing/2014/main" id="{123EB066-4BDA-474C-BBF5-CD3597D24F3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18" name="Text Box 1">
          <a:extLst>
            <a:ext uri="{FF2B5EF4-FFF2-40B4-BE49-F238E27FC236}">
              <a16:creationId xmlns:a16="http://schemas.microsoft.com/office/drawing/2014/main" id="{F40C5A33-B8C4-431E-B373-3AD2068A1FB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19" name="Text Box 1">
          <a:extLst>
            <a:ext uri="{FF2B5EF4-FFF2-40B4-BE49-F238E27FC236}">
              <a16:creationId xmlns:a16="http://schemas.microsoft.com/office/drawing/2014/main" id="{9F2B01D0-A4F0-4468-AAB0-B2437EC0435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20" name="Text Box 1">
          <a:extLst>
            <a:ext uri="{FF2B5EF4-FFF2-40B4-BE49-F238E27FC236}">
              <a16:creationId xmlns:a16="http://schemas.microsoft.com/office/drawing/2014/main" id="{1EFAA1B9-32BE-4750-BBA4-FF5464F04C2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21" name="Text Box 1">
          <a:extLst>
            <a:ext uri="{FF2B5EF4-FFF2-40B4-BE49-F238E27FC236}">
              <a16:creationId xmlns:a16="http://schemas.microsoft.com/office/drawing/2014/main" id="{B9FF7CEC-6433-4757-A15A-D0C938A8474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22" name="Text Box 1">
          <a:extLst>
            <a:ext uri="{FF2B5EF4-FFF2-40B4-BE49-F238E27FC236}">
              <a16:creationId xmlns:a16="http://schemas.microsoft.com/office/drawing/2014/main" id="{B9062522-39E5-471D-AD53-85CB043D72D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23" name="Text Box 1">
          <a:extLst>
            <a:ext uri="{FF2B5EF4-FFF2-40B4-BE49-F238E27FC236}">
              <a16:creationId xmlns:a16="http://schemas.microsoft.com/office/drawing/2014/main" id="{DFFB3791-8390-465D-B202-D4F1CFC1084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24" name="Text Box 1">
          <a:extLst>
            <a:ext uri="{FF2B5EF4-FFF2-40B4-BE49-F238E27FC236}">
              <a16:creationId xmlns:a16="http://schemas.microsoft.com/office/drawing/2014/main" id="{482E43A2-FBB4-4170-AE0A-91B52A5417D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25" name="Text Box 1">
          <a:extLst>
            <a:ext uri="{FF2B5EF4-FFF2-40B4-BE49-F238E27FC236}">
              <a16:creationId xmlns:a16="http://schemas.microsoft.com/office/drawing/2014/main" id="{5EFF7C70-D907-4B51-BD08-FC9551FB3EE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26" name="Text Box 1">
          <a:extLst>
            <a:ext uri="{FF2B5EF4-FFF2-40B4-BE49-F238E27FC236}">
              <a16:creationId xmlns:a16="http://schemas.microsoft.com/office/drawing/2014/main" id="{17C9B498-A3CA-40B3-B070-69DD17B56DC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27" name="Text Box 1">
          <a:extLst>
            <a:ext uri="{FF2B5EF4-FFF2-40B4-BE49-F238E27FC236}">
              <a16:creationId xmlns:a16="http://schemas.microsoft.com/office/drawing/2014/main" id="{76970DAF-D005-4E4F-87FB-48AF878AC2D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28" name="Text Box 1">
          <a:extLst>
            <a:ext uri="{FF2B5EF4-FFF2-40B4-BE49-F238E27FC236}">
              <a16:creationId xmlns:a16="http://schemas.microsoft.com/office/drawing/2014/main" id="{D2D7F40D-930A-4064-8927-A122289A19E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29" name="Text Box 1">
          <a:extLst>
            <a:ext uri="{FF2B5EF4-FFF2-40B4-BE49-F238E27FC236}">
              <a16:creationId xmlns:a16="http://schemas.microsoft.com/office/drawing/2014/main" id="{47095F49-2EA2-4AC1-B139-6B42710D500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30" name="Text Box 1">
          <a:extLst>
            <a:ext uri="{FF2B5EF4-FFF2-40B4-BE49-F238E27FC236}">
              <a16:creationId xmlns:a16="http://schemas.microsoft.com/office/drawing/2014/main" id="{BE0620F0-3DF2-4397-87BD-8E530F83320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31" name="Text Box 1">
          <a:extLst>
            <a:ext uri="{FF2B5EF4-FFF2-40B4-BE49-F238E27FC236}">
              <a16:creationId xmlns:a16="http://schemas.microsoft.com/office/drawing/2014/main" id="{405EFB03-AB78-4C99-B7E1-E077065BC16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32" name="Text Box 1">
          <a:extLst>
            <a:ext uri="{FF2B5EF4-FFF2-40B4-BE49-F238E27FC236}">
              <a16:creationId xmlns:a16="http://schemas.microsoft.com/office/drawing/2014/main" id="{E7351278-B16B-4362-B012-C373772397B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33" name="Text Box 1">
          <a:extLst>
            <a:ext uri="{FF2B5EF4-FFF2-40B4-BE49-F238E27FC236}">
              <a16:creationId xmlns:a16="http://schemas.microsoft.com/office/drawing/2014/main" id="{2BC9FA71-60BC-4668-8C3E-CE297009323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34" name="Text Box 1">
          <a:extLst>
            <a:ext uri="{FF2B5EF4-FFF2-40B4-BE49-F238E27FC236}">
              <a16:creationId xmlns:a16="http://schemas.microsoft.com/office/drawing/2014/main" id="{DCC5C587-7E0D-4506-B4B1-F85DD43588E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35" name="Text Box 1">
          <a:extLst>
            <a:ext uri="{FF2B5EF4-FFF2-40B4-BE49-F238E27FC236}">
              <a16:creationId xmlns:a16="http://schemas.microsoft.com/office/drawing/2014/main" id="{06317BC8-453B-4C66-823D-331827DC153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36" name="Text Box 1">
          <a:extLst>
            <a:ext uri="{FF2B5EF4-FFF2-40B4-BE49-F238E27FC236}">
              <a16:creationId xmlns:a16="http://schemas.microsoft.com/office/drawing/2014/main" id="{ECCD7CDD-DD7E-43A3-BC69-45FC7255129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37" name="Text Box 1">
          <a:extLst>
            <a:ext uri="{FF2B5EF4-FFF2-40B4-BE49-F238E27FC236}">
              <a16:creationId xmlns:a16="http://schemas.microsoft.com/office/drawing/2014/main" id="{619CD29B-70D1-48C6-BC7C-2CBB1AAD217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38" name="Text Box 1">
          <a:extLst>
            <a:ext uri="{FF2B5EF4-FFF2-40B4-BE49-F238E27FC236}">
              <a16:creationId xmlns:a16="http://schemas.microsoft.com/office/drawing/2014/main" id="{CDAB96F3-6C1D-4B65-B5A6-E94F499CD56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39" name="Text Box 1">
          <a:extLst>
            <a:ext uri="{FF2B5EF4-FFF2-40B4-BE49-F238E27FC236}">
              <a16:creationId xmlns:a16="http://schemas.microsoft.com/office/drawing/2014/main" id="{F26D24B7-5A3D-470F-A8EB-22D442D6EC1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40" name="Text Box 1">
          <a:extLst>
            <a:ext uri="{FF2B5EF4-FFF2-40B4-BE49-F238E27FC236}">
              <a16:creationId xmlns:a16="http://schemas.microsoft.com/office/drawing/2014/main" id="{43AD6FE3-1EEB-440B-AA10-640476D1A1D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41" name="Text Box 1">
          <a:extLst>
            <a:ext uri="{FF2B5EF4-FFF2-40B4-BE49-F238E27FC236}">
              <a16:creationId xmlns:a16="http://schemas.microsoft.com/office/drawing/2014/main" id="{B7D42681-B820-4343-97C2-681E0655880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42" name="Text Box 1">
          <a:extLst>
            <a:ext uri="{FF2B5EF4-FFF2-40B4-BE49-F238E27FC236}">
              <a16:creationId xmlns:a16="http://schemas.microsoft.com/office/drawing/2014/main" id="{0AC8FD4E-F391-48E0-AD03-E07C8FF3DB1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43" name="Text Box 1">
          <a:extLst>
            <a:ext uri="{FF2B5EF4-FFF2-40B4-BE49-F238E27FC236}">
              <a16:creationId xmlns:a16="http://schemas.microsoft.com/office/drawing/2014/main" id="{969E366D-D045-4289-BA77-E57DBD6CF62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44" name="Text Box 1">
          <a:extLst>
            <a:ext uri="{FF2B5EF4-FFF2-40B4-BE49-F238E27FC236}">
              <a16:creationId xmlns:a16="http://schemas.microsoft.com/office/drawing/2014/main" id="{4A13E4A9-3F78-4CAC-8B9B-CB6DFA5311C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45" name="Text Box 1">
          <a:extLst>
            <a:ext uri="{FF2B5EF4-FFF2-40B4-BE49-F238E27FC236}">
              <a16:creationId xmlns:a16="http://schemas.microsoft.com/office/drawing/2014/main" id="{135B99CA-9FF2-4B47-AB39-816B29F9C84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46" name="Text Box 1">
          <a:extLst>
            <a:ext uri="{FF2B5EF4-FFF2-40B4-BE49-F238E27FC236}">
              <a16:creationId xmlns:a16="http://schemas.microsoft.com/office/drawing/2014/main" id="{E5C51402-B9A5-43EC-A710-006CBA2ABA8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47" name="Text Box 1">
          <a:extLst>
            <a:ext uri="{FF2B5EF4-FFF2-40B4-BE49-F238E27FC236}">
              <a16:creationId xmlns:a16="http://schemas.microsoft.com/office/drawing/2014/main" id="{48AE8E23-2A77-4B32-80B7-D7AF1B4F0A0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48" name="Text Box 1">
          <a:extLst>
            <a:ext uri="{FF2B5EF4-FFF2-40B4-BE49-F238E27FC236}">
              <a16:creationId xmlns:a16="http://schemas.microsoft.com/office/drawing/2014/main" id="{A252DAA6-EE89-4A54-A396-3F8797A5FAE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49" name="Text Box 1">
          <a:extLst>
            <a:ext uri="{FF2B5EF4-FFF2-40B4-BE49-F238E27FC236}">
              <a16:creationId xmlns:a16="http://schemas.microsoft.com/office/drawing/2014/main" id="{69813233-4756-4013-82FD-B97DC195C2E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50" name="Text Box 1">
          <a:extLst>
            <a:ext uri="{FF2B5EF4-FFF2-40B4-BE49-F238E27FC236}">
              <a16:creationId xmlns:a16="http://schemas.microsoft.com/office/drawing/2014/main" id="{699138EC-28D1-460E-8297-82B68A1917A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51" name="Text Box 1">
          <a:extLst>
            <a:ext uri="{FF2B5EF4-FFF2-40B4-BE49-F238E27FC236}">
              <a16:creationId xmlns:a16="http://schemas.microsoft.com/office/drawing/2014/main" id="{2BD2F774-FA16-4E45-8635-13ED832971C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52" name="Text Box 1">
          <a:extLst>
            <a:ext uri="{FF2B5EF4-FFF2-40B4-BE49-F238E27FC236}">
              <a16:creationId xmlns:a16="http://schemas.microsoft.com/office/drawing/2014/main" id="{C8126A95-7063-4140-84B0-8F7DD0F4423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53" name="Text Box 1">
          <a:extLst>
            <a:ext uri="{FF2B5EF4-FFF2-40B4-BE49-F238E27FC236}">
              <a16:creationId xmlns:a16="http://schemas.microsoft.com/office/drawing/2014/main" id="{6356AEF1-C128-4C89-AD38-B2597C1F42E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54" name="Text Box 1">
          <a:extLst>
            <a:ext uri="{FF2B5EF4-FFF2-40B4-BE49-F238E27FC236}">
              <a16:creationId xmlns:a16="http://schemas.microsoft.com/office/drawing/2014/main" id="{F971E1F6-3CC4-4C08-B618-AE0E61D0605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55" name="Text Box 1">
          <a:extLst>
            <a:ext uri="{FF2B5EF4-FFF2-40B4-BE49-F238E27FC236}">
              <a16:creationId xmlns:a16="http://schemas.microsoft.com/office/drawing/2014/main" id="{7E1167B2-1166-4827-809D-6DBFEFE534A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56" name="Text Box 1">
          <a:extLst>
            <a:ext uri="{FF2B5EF4-FFF2-40B4-BE49-F238E27FC236}">
              <a16:creationId xmlns:a16="http://schemas.microsoft.com/office/drawing/2014/main" id="{3BF95FE8-0BCB-4BF6-9852-3DBB50D961F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57" name="Text Box 1">
          <a:extLst>
            <a:ext uri="{FF2B5EF4-FFF2-40B4-BE49-F238E27FC236}">
              <a16:creationId xmlns:a16="http://schemas.microsoft.com/office/drawing/2014/main" id="{D4CC5324-E990-47B6-AC48-8615EEE7DC0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58" name="Text Box 1">
          <a:extLst>
            <a:ext uri="{FF2B5EF4-FFF2-40B4-BE49-F238E27FC236}">
              <a16:creationId xmlns:a16="http://schemas.microsoft.com/office/drawing/2014/main" id="{63FEE6E3-823F-4FD7-90EC-D2DBCB2DA0A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59" name="Text Box 1">
          <a:extLst>
            <a:ext uri="{FF2B5EF4-FFF2-40B4-BE49-F238E27FC236}">
              <a16:creationId xmlns:a16="http://schemas.microsoft.com/office/drawing/2014/main" id="{64D54BA9-666C-4E4B-B1E0-DAA3854642E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60" name="Text Box 1">
          <a:extLst>
            <a:ext uri="{FF2B5EF4-FFF2-40B4-BE49-F238E27FC236}">
              <a16:creationId xmlns:a16="http://schemas.microsoft.com/office/drawing/2014/main" id="{CCC9B5E7-EC9D-4B6C-A263-B05C9416D7D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61" name="Text Box 1">
          <a:extLst>
            <a:ext uri="{FF2B5EF4-FFF2-40B4-BE49-F238E27FC236}">
              <a16:creationId xmlns:a16="http://schemas.microsoft.com/office/drawing/2014/main" id="{78F50770-80B1-4EEB-894B-DE72BD28A1B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62" name="Text Box 1">
          <a:extLst>
            <a:ext uri="{FF2B5EF4-FFF2-40B4-BE49-F238E27FC236}">
              <a16:creationId xmlns:a16="http://schemas.microsoft.com/office/drawing/2014/main" id="{757B0085-5503-4592-ADE7-68749D78A91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63" name="Text Box 1">
          <a:extLst>
            <a:ext uri="{FF2B5EF4-FFF2-40B4-BE49-F238E27FC236}">
              <a16:creationId xmlns:a16="http://schemas.microsoft.com/office/drawing/2014/main" id="{A17CD62F-FF2B-4E9D-AF0A-C2713C78612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64" name="Text Box 1">
          <a:extLst>
            <a:ext uri="{FF2B5EF4-FFF2-40B4-BE49-F238E27FC236}">
              <a16:creationId xmlns:a16="http://schemas.microsoft.com/office/drawing/2014/main" id="{970883A0-BF8E-4638-80BD-72AF3BBEDA9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65" name="Text Box 1">
          <a:extLst>
            <a:ext uri="{FF2B5EF4-FFF2-40B4-BE49-F238E27FC236}">
              <a16:creationId xmlns:a16="http://schemas.microsoft.com/office/drawing/2014/main" id="{2B499161-CF77-487D-86D2-B61C668A5FE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66" name="Text Box 1">
          <a:extLst>
            <a:ext uri="{FF2B5EF4-FFF2-40B4-BE49-F238E27FC236}">
              <a16:creationId xmlns:a16="http://schemas.microsoft.com/office/drawing/2014/main" id="{CB5BE776-E7B8-4585-8D4F-255C17D905D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67" name="Text Box 1">
          <a:extLst>
            <a:ext uri="{FF2B5EF4-FFF2-40B4-BE49-F238E27FC236}">
              <a16:creationId xmlns:a16="http://schemas.microsoft.com/office/drawing/2014/main" id="{0FD24346-6519-4D05-8FF1-E0279EE6B46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68" name="Text Box 1">
          <a:extLst>
            <a:ext uri="{FF2B5EF4-FFF2-40B4-BE49-F238E27FC236}">
              <a16:creationId xmlns:a16="http://schemas.microsoft.com/office/drawing/2014/main" id="{E877A296-7492-4BFD-B460-744A80B95CA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69" name="Text Box 1">
          <a:extLst>
            <a:ext uri="{FF2B5EF4-FFF2-40B4-BE49-F238E27FC236}">
              <a16:creationId xmlns:a16="http://schemas.microsoft.com/office/drawing/2014/main" id="{89F9546E-63F7-40F4-94E1-0CA1519F4ED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70" name="Text Box 1">
          <a:extLst>
            <a:ext uri="{FF2B5EF4-FFF2-40B4-BE49-F238E27FC236}">
              <a16:creationId xmlns:a16="http://schemas.microsoft.com/office/drawing/2014/main" id="{4BBEB371-E41B-48D2-8E89-37B30F4E2DF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71" name="Text Box 1">
          <a:extLst>
            <a:ext uri="{FF2B5EF4-FFF2-40B4-BE49-F238E27FC236}">
              <a16:creationId xmlns:a16="http://schemas.microsoft.com/office/drawing/2014/main" id="{F8165804-1D40-4278-8577-1AD6DEDC2B5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72" name="Text Box 1">
          <a:extLst>
            <a:ext uri="{FF2B5EF4-FFF2-40B4-BE49-F238E27FC236}">
              <a16:creationId xmlns:a16="http://schemas.microsoft.com/office/drawing/2014/main" id="{9E4C1B5A-8817-4501-B068-756DEE8C8B3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73" name="Text Box 1">
          <a:extLst>
            <a:ext uri="{FF2B5EF4-FFF2-40B4-BE49-F238E27FC236}">
              <a16:creationId xmlns:a16="http://schemas.microsoft.com/office/drawing/2014/main" id="{3B2DC2BC-FD9C-4479-ACC7-66E177B5E1F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74" name="Text Box 1">
          <a:extLst>
            <a:ext uri="{FF2B5EF4-FFF2-40B4-BE49-F238E27FC236}">
              <a16:creationId xmlns:a16="http://schemas.microsoft.com/office/drawing/2014/main" id="{84C89129-BB46-47C6-AC7C-73A25018884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75" name="Text Box 1">
          <a:extLst>
            <a:ext uri="{FF2B5EF4-FFF2-40B4-BE49-F238E27FC236}">
              <a16:creationId xmlns:a16="http://schemas.microsoft.com/office/drawing/2014/main" id="{FCBD4B3C-C897-40A3-8C3A-B0AED93B27D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76" name="Text Box 1">
          <a:extLst>
            <a:ext uri="{FF2B5EF4-FFF2-40B4-BE49-F238E27FC236}">
              <a16:creationId xmlns:a16="http://schemas.microsoft.com/office/drawing/2014/main" id="{A1EB0570-9981-4B29-97D9-665DC58E4CB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77" name="Text Box 1">
          <a:extLst>
            <a:ext uri="{FF2B5EF4-FFF2-40B4-BE49-F238E27FC236}">
              <a16:creationId xmlns:a16="http://schemas.microsoft.com/office/drawing/2014/main" id="{DF202ADD-ECD1-45E4-B92A-2F452D214FA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78" name="Text Box 1">
          <a:extLst>
            <a:ext uri="{FF2B5EF4-FFF2-40B4-BE49-F238E27FC236}">
              <a16:creationId xmlns:a16="http://schemas.microsoft.com/office/drawing/2014/main" id="{A3D04B75-83C9-44A8-82EF-F78EB900142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79" name="Text Box 1">
          <a:extLst>
            <a:ext uri="{FF2B5EF4-FFF2-40B4-BE49-F238E27FC236}">
              <a16:creationId xmlns:a16="http://schemas.microsoft.com/office/drawing/2014/main" id="{BC47C41C-3D10-4866-8B57-654C0B9475E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80" name="Text Box 1">
          <a:extLst>
            <a:ext uri="{FF2B5EF4-FFF2-40B4-BE49-F238E27FC236}">
              <a16:creationId xmlns:a16="http://schemas.microsoft.com/office/drawing/2014/main" id="{11996D4F-6685-4E83-B2D4-14FA155FB85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81" name="Text Box 1">
          <a:extLst>
            <a:ext uri="{FF2B5EF4-FFF2-40B4-BE49-F238E27FC236}">
              <a16:creationId xmlns:a16="http://schemas.microsoft.com/office/drawing/2014/main" id="{1A5F428E-6D3A-43CD-B525-D7DB98F37E5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82" name="Text Box 1">
          <a:extLst>
            <a:ext uri="{FF2B5EF4-FFF2-40B4-BE49-F238E27FC236}">
              <a16:creationId xmlns:a16="http://schemas.microsoft.com/office/drawing/2014/main" id="{2C805D4E-3C6B-4F31-8653-A653C77489F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83" name="Text Box 1">
          <a:extLst>
            <a:ext uri="{FF2B5EF4-FFF2-40B4-BE49-F238E27FC236}">
              <a16:creationId xmlns:a16="http://schemas.microsoft.com/office/drawing/2014/main" id="{B66D20A5-8394-4A02-959D-C2473F5E75D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84" name="Text Box 1">
          <a:extLst>
            <a:ext uri="{FF2B5EF4-FFF2-40B4-BE49-F238E27FC236}">
              <a16:creationId xmlns:a16="http://schemas.microsoft.com/office/drawing/2014/main" id="{B726B706-ACEE-418B-87E0-ECA6B48357A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85" name="Text Box 1">
          <a:extLst>
            <a:ext uri="{FF2B5EF4-FFF2-40B4-BE49-F238E27FC236}">
              <a16:creationId xmlns:a16="http://schemas.microsoft.com/office/drawing/2014/main" id="{AEED670F-5FED-4F04-BF59-567FD8D478B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86" name="Text Box 1">
          <a:extLst>
            <a:ext uri="{FF2B5EF4-FFF2-40B4-BE49-F238E27FC236}">
              <a16:creationId xmlns:a16="http://schemas.microsoft.com/office/drawing/2014/main" id="{7618079E-83AC-4FC8-869F-E91E8A4B727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87" name="Text Box 1">
          <a:extLst>
            <a:ext uri="{FF2B5EF4-FFF2-40B4-BE49-F238E27FC236}">
              <a16:creationId xmlns:a16="http://schemas.microsoft.com/office/drawing/2014/main" id="{934B86CF-0644-4CAA-9BE8-7A4947A61C5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88" name="Text Box 1">
          <a:extLst>
            <a:ext uri="{FF2B5EF4-FFF2-40B4-BE49-F238E27FC236}">
              <a16:creationId xmlns:a16="http://schemas.microsoft.com/office/drawing/2014/main" id="{FB770E7D-6CE7-42D3-A859-3D446444B1D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89" name="Text Box 1">
          <a:extLst>
            <a:ext uri="{FF2B5EF4-FFF2-40B4-BE49-F238E27FC236}">
              <a16:creationId xmlns:a16="http://schemas.microsoft.com/office/drawing/2014/main" id="{A91C70A4-C91B-41C2-8977-8E2EE2AE85E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90" name="Text Box 1">
          <a:extLst>
            <a:ext uri="{FF2B5EF4-FFF2-40B4-BE49-F238E27FC236}">
              <a16:creationId xmlns:a16="http://schemas.microsoft.com/office/drawing/2014/main" id="{1812EF23-1820-4F87-AE0B-4815CCA9C02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91" name="Text Box 1">
          <a:extLst>
            <a:ext uri="{FF2B5EF4-FFF2-40B4-BE49-F238E27FC236}">
              <a16:creationId xmlns:a16="http://schemas.microsoft.com/office/drawing/2014/main" id="{85F625D5-FA20-472C-A55A-DB55FFA95B0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92" name="Text Box 1">
          <a:extLst>
            <a:ext uri="{FF2B5EF4-FFF2-40B4-BE49-F238E27FC236}">
              <a16:creationId xmlns:a16="http://schemas.microsoft.com/office/drawing/2014/main" id="{2924A9E4-F6FE-4FCB-B2BA-9FDDD829AD7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93" name="Text Box 1">
          <a:extLst>
            <a:ext uri="{FF2B5EF4-FFF2-40B4-BE49-F238E27FC236}">
              <a16:creationId xmlns:a16="http://schemas.microsoft.com/office/drawing/2014/main" id="{6F8AFCBD-1E4F-428F-A749-DB4B5EE7EEE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94" name="Text Box 1">
          <a:extLst>
            <a:ext uri="{FF2B5EF4-FFF2-40B4-BE49-F238E27FC236}">
              <a16:creationId xmlns:a16="http://schemas.microsoft.com/office/drawing/2014/main" id="{B9A0B5BC-9953-4C93-846A-D5622840AC5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95" name="Text Box 1">
          <a:extLst>
            <a:ext uri="{FF2B5EF4-FFF2-40B4-BE49-F238E27FC236}">
              <a16:creationId xmlns:a16="http://schemas.microsoft.com/office/drawing/2014/main" id="{65EBE1AF-534D-4BDD-B5EC-E616FBFFBFF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96" name="Text Box 1">
          <a:extLst>
            <a:ext uri="{FF2B5EF4-FFF2-40B4-BE49-F238E27FC236}">
              <a16:creationId xmlns:a16="http://schemas.microsoft.com/office/drawing/2014/main" id="{359968E3-0630-4FD5-BEF2-663B396B23C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97" name="Text Box 1">
          <a:extLst>
            <a:ext uri="{FF2B5EF4-FFF2-40B4-BE49-F238E27FC236}">
              <a16:creationId xmlns:a16="http://schemas.microsoft.com/office/drawing/2014/main" id="{2CC85869-60F1-4FF4-99F1-4467A55207B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98" name="Text Box 1">
          <a:extLst>
            <a:ext uri="{FF2B5EF4-FFF2-40B4-BE49-F238E27FC236}">
              <a16:creationId xmlns:a16="http://schemas.microsoft.com/office/drawing/2014/main" id="{A222A5D3-0281-41A2-9117-461003B05BC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99" name="Text Box 1">
          <a:extLst>
            <a:ext uri="{FF2B5EF4-FFF2-40B4-BE49-F238E27FC236}">
              <a16:creationId xmlns:a16="http://schemas.microsoft.com/office/drawing/2014/main" id="{6F0FABFD-756E-461A-86E5-D0E75C35752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100" name="Text Box 1">
          <a:extLst>
            <a:ext uri="{FF2B5EF4-FFF2-40B4-BE49-F238E27FC236}">
              <a16:creationId xmlns:a16="http://schemas.microsoft.com/office/drawing/2014/main" id="{5D7ABACA-D0A4-4124-BD3C-52F77BE1342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101" name="Text Box 1">
          <a:extLst>
            <a:ext uri="{FF2B5EF4-FFF2-40B4-BE49-F238E27FC236}">
              <a16:creationId xmlns:a16="http://schemas.microsoft.com/office/drawing/2014/main" id="{1BC3CC7F-93A1-4F32-8FF9-8376E056925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102" name="Text Box 1">
          <a:extLst>
            <a:ext uri="{FF2B5EF4-FFF2-40B4-BE49-F238E27FC236}">
              <a16:creationId xmlns:a16="http://schemas.microsoft.com/office/drawing/2014/main" id="{94643A9C-C1F2-4B73-BB0B-6DD2B7015C2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103" name="Text Box 1">
          <a:extLst>
            <a:ext uri="{FF2B5EF4-FFF2-40B4-BE49-F238E27FC236}">
              <a16:creationId xmlns:a16="http://schemas.microsoft.com/office/drawing/2014/main" id="{11D7E851-0381-4D31-936D-5BC15C01B4D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104" name="Text Box 1">
          <a:extLst>
            <a:ext uri="{FF2B5EF4-FFF2-40B4-BE49-F238E27FC236}">
              <a16:creationId xmlns:a16="http://schemas.microsoft.com/office/drawing/2014/main" id="{A545A344-226D-4B39-9EB0-A48F134F0DE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105" name="Text Box 1">
          <a:extLst>
            <a:ext uri="{FF2B5EF4-FFF2-40B4-BE49-F238E27FC236}">
              <a16:creationId xmlns:a16="http://schemas.microsoft.com/office/drawing/2014/main" id="{CAC03710-E508-4292-838B-22C29578F2D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106" name="Text Box 1">
          <a:extLst>
            <a:ext uri="{FF2B5EF4-FFF2-40B4-BE49-F238E27FC236}">
              <a16:creationId xmlns:a16="http://schemas.microsoft.com/office/drawing/2014/main" id="{3E215B5C-B4CF-4169-A97B-094C423AAE6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107" name="Text Box 1">
          <a:extLst>
            <a:ext uri="{FF2B5EF4-FFF2-40B4-BE49-F238E27FC236}">
              <a16:creationId xmlns:a16="http://schemas.microsoft.com/office/drawing/2014/main" id="{3E31EC41-1B4D-4864-BEBD-1B3200FF14A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108" name="Text Box 1">
          <a:extLst>
            <a:ext uri="{FF2B5EF4-FFF2-40B4-BE49-F238E27FC236}">
              <a16:creationId xmlns:a16="http://schemas.microsoft.com/office/drawing/2014/main" id="{B9D652DA-8FDE-45F2-9DB8-E4535CFDFA2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109" name="Text Box 1">
          <a:extLst>
            <a:ext uri="{FF2B5EF4-FFF2-40B4-BE49-F238E27FC236}">
              <a16:creationId xmlns:a16="http://schemas.microsoft.com/office/drawing/2014/main" id="{5679E3BC-59E3-43E4-B2C8-479C3E1795B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110" name="Text Box 1">
          <a:extLst>
            <a:ext uri="{FF2B5EF4-FFF2-40B4-BE49-F238E27FC236}">
              <a16:creationId xmlns:a16="http://schemas.microsoft.com/office/drawing/2014/main" id="{99748ED7-89AC-4E93-B557-46B748953C2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111" name="Text Box 1">
          <a:extLst>
            <a:ext uri="{FF2B5EF4-FFF2-40B4-BE49-F238E27FC236}">
              <a16:creationId xmlns:a16="http://schemas.microsoft.com/office/drawing/2014/main" id="{A27B197B-ED78-4922-BF5E-82E0C3C2FE8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112" name="Text Box 1">
          <a:extLst>
            <a:ext uri="{FF2B5EF4-FFF2-40B4-BE49-F238E27FC236}">
              <a16:creationId xmlns:a16="http://schemas.microsoft.com/office/drawing/2014/main" id="{E2205A21-C585-4331-9D03-7DFC9D0D7EF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113" name="Text Box 1">
          <a:extLst>
            <a:ext uri="{FF2B5EF4-FFF2-40B4-BE49-F238E27FC236}">
              <a16:creationId xmlns:a16="http://schemas.microsoft.com/office/drawing/2014/main" id="{53471FF9-A743-45A7-9EFE-A82DEDE51DE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114" name="Text Box 1">
          <a:extLst>
            <a:ext uri="{FF2B5EF4-FFF2-40B4-BE49-F238E27FC236}">
              <a16:creationId xmlns:a16="http://schemas.microsoft.com/office/drawing/2014/main" id="{037CE864-B6F4-411D-8C0C-760590B3707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115" name="Text Box 1">
          <a:extLst>
            <a:ext uri="{FF2B5EF4-FFF2-40B4-BE49-F238E27FC236}">
              <a16:creationId xmlns:a16="http://schemas.microsoft.com/office/drawing/2014/main" id="{47772BC7-C461-4CA5-BF56-0BFC2CEA9B8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116" name="Text Box 1">
          <a:extLst>
            <a:ext uri="{FF2B5EF4-FFF2-40B4-BE49-F238E27FC236}">
              <a16:creationId xmlns:a16="http://schemas.microsoft.com/office/drawing/2014/main" id="{2F812C0C-A648-4CC8-A4D6-0B9713F16A0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117" name="Text Box 1">
          <a:extLst>
            <a:ext uri="{FF2B5EF4-FFF2-40B4-BE49-F238E27FC236}">
              <a16:creationId xmlns:a16="http://schemas.microsoft.com/office/drawing/2014/main" id="{CE12DF49-FBA5-4A46-8344-B2A3AC01407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118" name="Text Box 1">
          <a:extLst>
            <a:ext uri="{FF2B5EF4-FFF2-40B4-BE49-F238E27FC236}">
              <a16:creationId xmlns:a16="http://schemas.microsoft.com/office/drawing/2014/main" id="{61A7B541-823F-42B9-919F-B7F028656AC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119" name="Text Box 1">
          <a:extLst>
            <a:ext uri="{FF2B5EF4-FFF2-40B4-BE49-F238E27FC236}">
              <a16:creationId xmlns:a16="http://schemas.microsoft.com/office/drawing/2014/main" id="{896910FB-55E8-41EF-BECC-ED856A7F50F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120" name="Text Box 1">
          <a:extLst>
            <a:ext uri="{FF2B5EF4-FFF2-40B4-BE49-F238E27FC236}">
              <a16:creationId xmlns:a16="http://schemas.microsoft.com/office/drawing/2014/main" id="{55472DFA-1E06-498A-BD47-5D37C53F9F8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121" name="Text Box 1">
          <a:extLst>
            <a:ext uri="{FF2B5EF4-FFF2-40B4-BE49-F238E27FC236}">
              <a16:creationId xmlns:a16="http://schemas.microsoft.com/office/drawing/2014/main" id="{5F9E16B9-594F-47E0-A8D6-048E48F53A6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122" name="Text Box 1">
          <a:extLst>
            <a:ext uri="{FF2B5EF4-FFF2-40B4-BE49-F238E27FC236}">
              <a16:creationId xmlns:a16="http://schemas.microsoft.com/office/drawing/2014/main" id="{EC1B01EC-FE69-4FFD-B8FB-103A96E5950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123" name="Text Box 1">
          <a:extLst>
            <a:ext uri="{FF2B5EF4-FFF2-40B4-BE49-F238E27FC236}">
              <a16:creationId xmlns:a16="http://schemas.microsoft.com/office/drawing/2014/main" id="{42965CE0-579E-4E4C-A6FA-66C849C2CA0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124" name="Text Box 1">
          <a:extLst>
            <a:ext uri="{FF2B5EF4-FFF2-40B4-BE49-F238E27FC236}">
              <a16:creationId xmlns:a16="http://schemas.microsoft.com/office/drawing/2014/main" id="{29CB8445-3AD0-4AF6-8F70-BB3561B0315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125" name="Text Box 1">
          <a:extLst>
            <a:ext uri="{FF2B5EF4-FFF2-40B4-BE49-F238E27FC236}">
              <a16:creationId xmlns:a16="http://schemas.microsoft.com/office/drawing/2014/main" id="{6536A20B-BAB5-4A19-AE6A-7DF8C3F308F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126" name="Text Box 1">
          <a:extLst>
            <a:ext uri="{FF2B5EF4-FFF2-40B4-BE49-F238E27FC236}">
              <a16:creationId xmlns:a16="http://schemas.microsoft.com/office/drawing/2014/main" id="{8EE9E917-ACD3-42E0-A054-E3B89F057F4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127" name="Text Box 1">
          <a:extLst>
            <a:ext uri="{FF2B5EF4-FFF2-40B4-BE49-F238E27FC236}">
              <a16:creationId xmlns:a16="http://schemas.microsoft.com/office/drawing/2014/main" id="{49B66C85-7B5D-433F-8490-C24A6DA1F6D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128" name="Text Box 1">
          <a:extLst>
            <a:ext uri="{FF2B5EF4-FFF2-40B4-BE49-F238E27FC236}">
              <a16:creationId xmlns:a16="http://schemas.microsoft.com/office/drawing/2014/main" id="{C8F3EE16-A2FA-4DCE-AC44-BDE0C0E760C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129" name="Text Box 1">
          <a:extLst>
            <a:ext uri="{FF2B5EF4-FFF2-40B4-BE49-F238E27FC236}">
              <a16:creationId xmlns:a16="http://schemas.microsoft.com/office/drawing/2014/main" id="{D666EC77-F897-4828-903C-C80F492504E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130" name="Text Box 1">
          <a:extLst>
            <a:ext uri="{FF2B5EF4-FFF2-40B4-BE49-F238E27FC236}">
              <a16:creationId xmlns:a16="http://schemas.microsoft.com/office/drawing/2014/main" id="{A9D35316-CD03-4F10-9120-DA2D12D19CD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131" name="Text Box 1">
          <a:extLst>
            <a:ext uri="{FF2B5EF4-FFF2-40B4-BE49-F238E27FC236}">
              <a16:creationId xmlns:a16="http://schemas.microsoft.com/office/drawing/2014/main" id="{28DBF36F-7769-4B18-B6F3-F3F821072E2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132" name="Text Box 1">
          <a:extLst>
            <a:ext uri="{FF2B5EF4-FFF2-40B4-BE49-F238E27FC236}">
              <a16:creationId xmlns:a16="http://schemas.microsoft.com/office/drawing/2014/main" id="{1E53B9EA-1ABB-473B-B38E-DD0FF5AAF7B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133" name="Text Box 1">
          <a:extLst>
            <a:ext uri="{FF2B5EF4-FFF2-40B4-BE49-F238E27FC236}">
              <a16:creationId xmlns:a16="http://schemas.microsoft.com/office/drawing/2014/main" id="{A28AAF93-CCE7-445B-924A-8C05251237C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134" name="Text Box 1">
          <a:extLst>
            <a:ext uri="{FF2B5EF4-FFF2-40B4-BE49-F238E27FC236}">
              <a16:creationId xmlns:a16="http://schemas.microsoft.com/office/drawing/2014/main" id="{170CE21B-E8E3-4DAE-AFFF-271751F4CEA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135" name="Text Box 1">
          <a:extLst>
            <a:ext uri="{FF2B5EF4-FFF2-40B4-BE49-F238E27FC236}">
              <a16:creationId xmlns:a16="http://schemas.microsoft.com/office/drawing/2014/main" id="{AD0DA5AB-6942-4EAB-AABF-E586E07ACAD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136" name="Text Box 1">
          <a:extLst>
            <a:ext uri="{FF2B5EF4-FFF2-40B4-BE49-F238E27FC236}">
              <a16:creationId xmlns:a16="http://schemas.microsoft.com/office/drawing/2014/main" id="{834DCBAA-CEB7-47A4-81C8-B7518A54659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137" name="Text Box 1">
          <a:extLst>
            <a:ext uri="{FF2B5EF4-FFF2-40B4-BE49-F238E27FC236}">
              <a16:creationId xmlns:a16="http://schemas.microsoft.com/office/drawing/2014/main" id="{470EAC87-1520-4028-9D95-B43D10D2D70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138" name="Text Box 1">
          <a:extLst>
            <a:ext uri="{FF2B5EF4-FFF2-40B4-BE49-F238E27FC236}">
              <a16:creationId xmlns:a16="http://schemas.microsoft.com/office/drawing/2014/main" id="{81D3030E-F4C5-43EB-BD4E-B1AEFB58A5A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139" name="Text Box 1">
          <a:extLst>
            <a:ext uri="{FF2B5EF4-FFF2-40B4-BE49-F238E27FC236}">
              <a16:creationId xmlns:a16="http://schemas.microsoft.com/office/drawing/2014/main" id="{5E5F4DE2-3D71-4EEF-AC21-223127D9D33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140" name="Text Box 1">
          <a:extLst>
            <a:ext uri="{FF2B5EF4-FFF2-40B4-BE49-F238E27FC236}">
              <a16:creationId xmlns:a16="http://schemas.microsoft.com/office/drawing/2014/main" id="{9D32E404-4B7E-4846-A457-B7385E692F3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141" name="Text Box 1">
          <a:extLst>
            <a:ext uri="{FF2B5EF4-FFF2-40B4-BE49-F238E27FC236}">
              <a16:creationId xmlns:a16="http://schemas.microsoft.com/office/drawing/2014/main" id="{B66181BF-03DF-403C-B9F9-C729BF6D9E7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142" name="Text Box 1">
          <a:extLst>
            <a:ext uri="{FF2B5EF4-FFF2-40B4-BE49-F238E27FC236}">
              <a16:creationId xmlns:a16="http://schemas.microsoft.com/office/drawing/2014/main" id="{B1772094-64D0-41B1-888C-F3FEA2FCA6A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143" name="Text Box 1">
          <a:extLst>
            <a:ext uri="{FF2B5EF4-FFF2-40B4-BE49-F238E27FC236}">
              <a16:creationId xmlns:a16="http://schemas.microsoft.com/office/drawing/2014/main" id="{4A9C5A99-9792-4D60-A792-FB9DE9DE001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144" name="Text Box 1">
          <a:extLst>
            <a:ext uri="{FF2B5EF4-FFF2-40B4-BE49-F238E27FC236}">
              <a16:creationId xmlns:a16="http://schemas.microsoft.com/office/drawing/2014/main" id="{10556DDA-2D03-4016-9BB1-E072365A4B3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145" name="Text Box 1">
          <a:extLst>
            <a:ext uri="{FF2B5EF4-FFF2-40B4-BE49-F238E27FC236}">
              <a16:creationId xmlns:a16="http://schemas.microsoft.com/office/drawing/2014/main" id="{4B973EDC-B468-44BE-AE19-9242C0186C2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146" name="Text Box 1">
          <a:extLst>
            <a:ext uri="{FF2B5EF4-FFF2-40B4-BE49-F238E27FC236}">
              <a16:creationId xmlns:a16="http://schemas.microsoft.com/office/drawing/2014/main" id="{E167FB89-B9B4-4C68-A4CE-83DEF7EACF1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147" name="Text Box 1">
          <a:extLst>
            <a:ext uri="{FF2B5EF4-FFF2-40B4-BE49-F238E27FC236}">
              <a16:creationId xmlns:a16="http://schemas.microsoft.com/office/drawing/2014/main" id="{4FC2A760-73B0-46D1-BDFA-16812F7F8C9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148" name="Text Box 1">
          <a:extLst>
            <a:ext uri="{FF2B5EF4-FFF2-40B4-BE49-F238E27FC236}">
              <a16:creationId xmlns:a16="http://schemas.microsoft.com/office/drawing/2014/main" id="{CECC942A-7F48-47DC-8536-6DA313D0D1A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149" name="Text Box 1">
          <a:extLst>
            <a:ext uri="{FF2B5EF4-FFF2-40B4-BE49-F238E27FC236}">
              <a16:creationId xmlns:a16="http://schemas.microsoft.com/office/drawing/2014/main" id="{86B97CD3-52B4-4AAF-8997-B540E396B90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150" name="Text Box 1">
          <a:extLst>
            <a:ext uri="{FF2B5EF4-FFF2-40B4-BE49-F238E27FC236}">
              <a16:creationId xmlns:a16="http://schemas.microsoft.com/office/drawing/2014/main" id="{39615470-20F0-4888-92A2-D3FB2EE0254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151" name="Text Box 1">
          <a:extLst>
            <a:ext uri="{FF2B5EF4-FFF2-40B4-BE49-F238E27FC236}">
              <a16:creationId xmlns:a16="http://schemas.microsoft.com/office/drawing/2014/main" id="{56DA4F5A-28BA-4B8E-8B95-FAC2F987C81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152" name="Text Box 1">
          <a:extLst>
            <a:ext uri="{FF2B5EF4-FFF2-40B4-BE49-F238E27FC236}">
              <a16:creationId xmlns:a16="http://schemas.microsoft.com/office/drawing/2014/main" id="{1C258EAA-68D6-43E4-B5BF-57047639A78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153" name="Text Box 1">
          <a:extLst>
            <a:ext uri="{FF2B5EF4-FFF2-40B4-BE49-F238E27FC236}">
              <a16:creationId xmlns:a16="http://schemas.microsoft.com/office/drawing/2014/main" id="{5F6093E8-9415-4425-B4D4-124973E9703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154" name="Text Box 1">
          <a:extLst>
            <a:ext uri="{FF2B5EF4-FFF2-40B4-BE49-F238E27FC236}">
              <a16:creationId xmlns:a16="http://schemas.microsoft.com/office/drawing/2014/main" id="{5E9DCCEE-1340-41D8-8C20-418A6978F05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155" name="Text Box 1">
          <a:extLst>
            <a:ext uri="{FF2B5EF4-FFF2-40B4-BE49-F238E27FC236}">
              <a16:creationId xmlns:a16="http://schemas.microsoft.com/office/drawing/2014/main" id="{B5CE40D2-F6E4-4234-80B7-2C2CA7D8856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156" name="Text Box 1">
          <a:extLst>
            <a:ext uri="{FF2B5EF4-FFF2-40B4-BE49-F238E27FC236}">
              <a16:creationId xmlns:a16="http://schemas.microsoft.com/office/drawing/2014/main" id="{40F353D6-C162-446D-935E-B71BD04AAB3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157" name="Text Box 1">
          <a:extLst>
            <a:ext uri="{FF2B5EF4-FFF2-40B4-BE49-F238E27FC236}">
              <a16:creationId xmlns:a16="http://schemas.microsoft.com/office/drawing/2014/main" id="{4E17E60F-B269-4FD5-8373-706D0FB431A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158" name="Text Box 1">
          <a:extLst>
            <a:ext uri="{FF2B5EF4-FFF2-40B4-BE49-F238E27FC236}">
              <a16:creationId xmlns:a16="http://schemas.microsoft.com/office/drawing/2014/main" id="{D1A741F0-33A6-4070-9A2F-F799440E50F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159" name="Text Box 1">
          <a:extLst>
            <a:ext uri="{FF2B5EF4-FFF2-40B4-BE49-F238E27FC236}">
              <a16:creationId xmlns:a16="http://schemas.microsoft.com/office/drawing/2014/main" id="{CA29922A-BC25-41EE-9B2F-12F23CEB241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160" name="Text Box 1">
          <a:extLst>
            <a:ext uri="{FF2B5EF4-FFF2-40B4-BE49-F238E27FC236}">
              <a16:creationId xmlns:a16="http://schemas.microsoft.com/office/drawing/2014/main" id="{FF140673-7E5B-4D55-A176-F57D3FD3D07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161" name="Text Box 1">
          <a:extLst>
            <a:ext uri="{FF2B5EF4-FFF2-40B4-BE49-F238E27FC236}">
              <a16:creationId xmlns:a16="http://schemas.microsoft.com/office/drawing/2014/main" id="{0024E100-1F6A-4360-BA37-A133FBED233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162" name="Text Box 1">
          <a:extLst>
            <a:ext uri="{FF2B5EF4-FFF2-40B4-BE49-F238E27FC236}">
              <a16:creationId xmlns:a16="http://schemas.microsoft.com/office/drawing/2014/main" id="{DF493C6E-CB1E-427A-A91A-C83CD0C29F1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163" name="Text Box 1">
          <a:extLst>
            <a:ext uri="{FF2B5EF4-FFF2-40B4-BE49-F238E27FC236}">
              <a16:creationId xmlns:a16="http://schemas.microsoft.com/office/drawing/2014/main" id="{87BD12C0-0428-4612-B858-E9E43BB1880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164" name="Text Box 1">
          <a:extLst>
            <a:ext uri="{FF2B5EF4-FFF2-40B4-BE49-F238E27FC236}">
              <a16:creationId xmlns:a16="http://schemas.microsoft.com/office/drawing/2014/main" id="{F100A216-995E-41C1-9FBF-E672B4E8634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165" name="Text Box 1">
          <a:extLst>
            <a:ext uri="{FF2B5EF4-FFF2-40B4-BE49-F238E27FC236}">
              <a16:creationId xmlns:a16="http://schemas.microsoft.com/office/drawing/2014/main" id="{4C0C4F1F-23DC-4202-9B09-50636B76943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166" name="Text Box 1">
          <a:extLst>
            <a:ext uri="{FF2B5EF4-FFF2-40B4-BE49-F238E27FC236}">
              <a16:creationId xmlns:a16="http://schemas.microsoft.com/office/drawing/2014/main" id="{43390BA1-6499-4B6C-9527-5AECB5B0804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167" name="Text Box 1">
          <a:extLst>
            <a:ext uri="{FF2B5EF4-FFF2-40B4-BE49-F238E27FC236}">
              <a16:creationId xmlns:a16="http://schemas.microsoft.com/office/drawing/2014/main" id="{B3BBF0CC-CA9B-4800-AF9A-D1D201E05DD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168" name="Text Box 1">
          <a:extLst>
            <a:ext uri="{FF2B5EF4-FFF2-40B4-BE49-F238E27FC236}">
              <a16:creationId xmlns:a16="http://schemas.microsoft.com/office/drawing/2014/main" id="{4D9293C3-B6AD-4B7B-951A-E821AB25859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169" name="Text Box 1">
          <a:extLst>
            <a:ext uri="{FF2B5EF4-FFF2-40B4-BE49-F238E27FC236}">
              <a16:creationId xmlns:a16="http://schemas.microsoft.com/office/drawing/2014/main" id="{8DDE257A-6198-494A-877A-EDE45427344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170" name="Text Box 1">
          <a:extLst>
            <a:ext uri="{FF2B5EF4-FFF2-40B4-BE49-F238E27FC236}">
              <a16:creationId xmlns:a16="http://schemas.microsoft.com/office/drawing/2014/main" id="{F60792A0-E38C-4354-BEE8-2F46CC39C23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171" name="Text Box 1">
          <a:extLst>
            <a:ext uri="{FF2B5EF4-FFF2-40B4-BE49-F238E27FC236}">
              <a16:creationId xmlns:a16="http://schemas.microsoft.com/office/drawing/2014/main" id="{05B8B7B4-4842-4049-899B-CC1A3556DD6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172" name="Text Box 1">
          <a:extLst>
            <a:ext uri="{FF2B5EF4-FFF2-40B4-BE49-F238E27FC236}">
              <a16:creationId xmlns:a16="http://schemas.microsoft.com/office/drawing/2014/main" id="{3D12844F-0868-4715-B09C-49DFB273E76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173" name="Text Box 1">
          <a:extLst>
            <a:ext uri="{FF2B5EF4-FFF2-40B4-BE49-F238E27FC236}">
              <a16:creationId xmlns:a16="http://schemas.microsoft.com/office/drawing/2014/main" id="{A250CD35-3848-4D56-A001-9740CD6C0CA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174" name="Text Box 1">
          <a:extLst>
            <a:ext uri="{FF2B5EF4-FFF2-40B4-BE49-F238E27FC236}">
              <a16:creationId xmlns:a16="http://schemas.microsoft.com/office/drawing/2014/main" id="{E191B58B-1121-4EA6-A105-A99FA948554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175" name="Text Box 1">
          <a:extLst>
            <a:ext uri="{FF2B5EF4-FFF2-40B4-BE49-F238E27FC236}">
              <a16:creationId xmlns:a16="http://schemas.microsoft.com/office/drawing/2014/main" id="{2E6A1A90-AF6C-4E57-84F0-E56F7AF4916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176" name="Text Box 1">
          <a:extLst>
            <a:ext uri="{FF2B5EF4-FFF2-40B4-BE49-F238E27FC236}">
              <a16:creationId xmlns:a16="http://schemas.microsoft.com/office/drawing/2014/main" id="{00FCAA49-6D5D-4272-BCF7-AC578A2D42E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177" name="Text Box 1">
          <a:extLst>
            <a:ext uri="{FF2B5EF4-FFF2-40B4-BE49-F238E27FC236}">
              <a16:creationId xmlns:a16="http://schemas.microsoft.com/office/drawing/2014/main" id="{98D2BF42-958D-4CF3-B82E-F756A1F379B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178" name="Text Box 1">
          <a:extLst>
            <a:ext uri="{FF2B5EF4-FFF2-40B4-BE49-F238E27FC236}">
              <a16:creationId xmlns:a16="http://schemas.microsoft.com/office/drawing/2014/main" id="{900B9A9D-C136-4CA8-8DBE-3DC25E8AF70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179" name="Text Box 1">
          <a:extLst>
            <a:ext uri="{FF2B5EF4-FFF2-40B4-BE49-F238E27FC236}">
              <a16:creationId xmlns:a16="http://schemas.microsoft.com/office/drawing/2014/main" id="{4052D65B-59DF-49FC-ABE1-B23AFA5C7C6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180" name="Text Box 1">
          <a:extLst>
            <a:ext uri="{FF2B5EF4-FFF2-40B4-BE49-F238E27FC236}">
              <a16:creationId xmlns:a16="http://schemas.microsoft.com/office/drawing/2014/main" id="{322E1CF5-7B6B-4CD8-9EBA-C8A1C5AE5A4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181" name="Text Box 1">
          <a:extLst>
            <a:ext uri="{FF2B5EF4-FFF2-40B4-BE49-F238E27FC236}">
              <a16:creationId xmlns:a16="http://schemas.microsoft.com/office/drawing/2014/main" id="{06E804CC-8150-4D8F-BD65-3F6CAE1BCB2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182" name="Text Box 1">
          <a:extLst>
            <a:ext uri="{FF2B5EF4-FFF2-40B4-BE49-F238E27FC236}">
              <a16:creationId xmlns:a16="http://schemas.microsoft.com/office/drawing/2014/main" id="{4A5368D7-DBE2-4310-A267-00F05F40E0F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183" name="Text Box 1">
          <a:extLst>
            <a:ext uri="{FF2B5EF4-FFF2-40B4-BE49-F238E27FC236}">
              <a16:creationId xmlns:a16="http://schemas.microsoft.com/office/drawing/2014/main" id="{FDC9A340-17EA-4C07-B9C3-FBE9A9F3020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184" name="Text Box 1">
          <a:extLst>
            <a:ext uri="{FF2B5EF4-FFF2-40B4-BE49-F238E27FC236}">
              <a16:creationId xmlns:a16="http://schemas.microsoft.com/office/drawing/2014/main" id="{93CF52AF-5338-4E7D-A641-1509DC25DFC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185" name="Text Box 1">
          <a:extLst>
            <a:ext uri="{FF2B5EF4-FFF2-40B4-BE49-F238E27FC236}">
              <a16:creationId xmlns:a16="http://schemas.microsoft.com/office/drawing/2014/main" id="{D5345A9F-79E8-4514-B1D2-D9F3B1DE6FC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186" name="Text Box 1">
          <a:extLst>
            <a:ext uri="{FF2B5EF4-FFF2-40B4-BE49-F238E27FC236}">
              <a16:creationId xmlns:a16="http://schemas.microsoft.com/office/drawing/2014/main" id="{18718562-6054-4AF9-9930-83335EDBB1E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187" name="Text Box 1">
          <a:extLst>
            <a:ext uri="{FF2B5EF4-FFF2-40B4-BE49-F238E27FC236}">
              <a16:creationId xmlns:a16="http://schemas.microsoft.com/office/drawing/2014/main" id="{31B94075-3C82-4B92-A2E6-DD6587B92E4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188" name="Text Box 1">
          <a:extLst>
            <a:ext uri="{FF2B5EF4-FFF2-40B4-BE49-F238E27FC236}">
              <a16:creationId xmlns:a16="http://schemas.microsoft.com/office/drawing/2014/main" id="{BD4A0C98-97BB-4144-BCEC-40D1B793F89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189" name="Text Box 1">
          <a:extLst>
            <a:ext uri="{FF2B5EF4-FFF2-40B4-BE49-F238E27FC236}">
              <a16:creationId xmlns:a16="http://schemas.microsoft.com/office/drawing/2014/main" id="{9F0955A8-1014-4F9B-9959-C607DEA54D8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190" name="Text Box 1">
          <a:extLst>
            <a:ext uri="{FF2B5EF4-FFF2-40B4-BE49-F238E27FC236}">
              <a16:creationId xmlns:a16="http://schemas.microsoft.com/office/drawing/2014/main" id="{EE2BFD66-E5B4-475C-905D-6552F283F8C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191" name="Text Box 1">
          <a:extLst>
            <a:ext uri="{FF2B5EF4-FFF2-40B4-BE49-F238E27FC236}">
              <a16:creationId xmlns:a16="http://schemas.microsoft.com/office/drawing/2014/main" id="{C0E118D6-2A43-4044-A995-F22B1E3858E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192" name="Text Box 1">
          <a:extLst>
            <a:ext uri="{FF2B5EF4-FFF2-40B4-BE49-F238E27FC236}">
              <a16:creationId xmlns:a16="http://schemas.microsoft.com/office/drawing/2014/main" id="{56873DD1-D496-4021-992F-EEF99E6A372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193" name="Text Box 1">
          <a:extLst>
            <a:ext uri="{FF2B5EF4-FFF2-40B4-BE49-F238E27FC236}">
              <a16:creationId xmlns:a16="http://schemas.microsoft.com/office/drawing/2014/main" id="{6681052E-BA26-41D4-B1AA-690B834816F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194" name="Text Box 1">
          <a:extLst>
            <a:ext uri="{FF2B5EF4-FFF2-40B4-BE49-F238E27FC236}">
              <a16:creationId xmlns:a16="http://schemas.microsoft.com/office/drawing/2014/main" id="{430217AB-CC68-465E-8FB6-BC546C2064F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195" name="Text Box 1">
          <a:extLst>
            <a:ext uri="{FF2B5EF4-FFF2-40B4-BE49-F238E27FC236}">
              <a16:creationId xmlns:a16="http://schemas.microsoft.com/office/drawing/2014/main" id="{C62D1690-DDBA-4435-99B8-221098E3BD6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196" name="Text Box 1">
          <a:extLst>
            <a:ext uri="{FF2B5EF4-FFF2-40B4-BE49-F238E27FC236}">
              <a16:creationId xmlns:a16="http://schemas.microsoft.com/office/drawing/2014/main" id="{94502869-1B1B-4FF0-8C80-EC0EB5C7F4D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197" name="Text Box 1">
          <a:extLst>
            <a:ext uri="{FF2B5EF4-FFF2-40B4-BE49-F238E27FC236}">
              <a16:creationId xmlns:a16="http://schemas.microsoft.com/office/drawing/2014/main" id="{B8EE34D6-A6DD-4304-8301-2EB62A0C3E3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198" name="Text Box 1">
          <a:extLst>
            <a:ext uri="{FF2B5EF4-FFF2-40B4-BE49-F238E27FC236}">
              <a16:creationId xmlns:a16="http://schemas.microsoft.com/office/drawing/2014/main" id="{E6CAEC47-7F47-4171-9DC1-6D539E948A5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199" name="Text Box 1">
          <a:extLst>
            <a:ext uri="{FF2B5EF4-FFF2-40B4-BE49-F238E27FC236}">
              <a16:creationId xmlns:a16="http://schemas.microsoft.com/office/drawing/2014/main" id="{09B13274-DA4A-4B3C-A3C4-860084F3702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200" name="Text Box 1">
          <a:extLst>
            <a:ext uri="{FF2B5EF4-FFF2-40B4-BE49-F238E27FC236}">
              <a16:creationId xmlns:a16="http://schemas.microsoft.com/office/drawing/2014/main" id="{34E70CB5-30F3-4041-8F26-972C63C018D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201" name="Text Box 1">
          <a:extLst>
            <a:ext uri="{FF2B5EF4-FFF2-40B4-BE49-F238E27FC236}">
              <a16:creationId xmlns:a16="http://schemas.microsoft.com/office/drawing/2014/main" id="{1D8DCC88-0E0B-4B96-A4A3-C4B3C9BE194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202" name="Text Box 1">
          <a:extLst>
            <a:ext uri="{FF2B5EF4-FFF2-40B4-BE49-F238E27FC236}">
              <a16:creationId xmlns:a16="http://schemas.microsoft.com/office/drawing/2014/main" id="{9A03C12B-5B47-4CFC-8779-7374FB923C7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203" name="Text Box 1">
          <a:extLst>
            <a:ext uri="{FF2B5EF4-FFF2-40B4-BE49-F238E27FC236}">
              <a16:creationId xmlns:a16="http://schemas.microsoft.com/office/drawing/2014/main" id="{C1576D7D-D43C-409E-83EF-DC6D8627A2E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204" name="Text Box 1">
          <a:extLst>
            <a:ext uri="{FF2B5EF4-FFF2-40B4-BE49-F238E27FC236}">
              <a16:creationId xmlns:a16="http://schemas.microsoft.com/office/drawing/2014/main" id="{559C8FE0-E7E3-4E81-99A1-7A5C8502B88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205" name="Text Box 1">
          <a:extLst>
            <a:ext uri="{FF2B5EF4-FFF2-40B4-BE49-F238E27FC236}">
              <a16:creationId xmlns:a16="http://schemas.microsoft.com/office/drawing/2014/main" id="{4F3BCD83-663B-47C4-A0A8-60B85523DBF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206" name="Text Box 1">
          <a:extLst>
            <a:ext uri="{FF2B5EF4-FFF2-40B4-BE49-F238E27FC236}">
              <a16:creationId xmlns:a16="http://schemas.microsoft.com/office/drawing/2014/main" id="{19D0D9B3-BAFD-41A5-A176-49909888D74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207" name="Text Box 1">
          <a:extLst>
            <a:ext uri="{FF2B5EF4-FFF2-40B4-BE49-F238E27FC236}">
              <a16:creationId xmlns:a16="http://schemas.microsoft.com/office/drawing/2014/main" id="{B8D7F102-9A3A-4492-8C54-A8A7A972774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208" name="Text Box 1">
          <a:extLst>
            <a:ext uri="{FF2B5EF4-FFF2-40B4-BE49-F238E27FC236}">
              <a16:creationId xmlns:a16="http://schemas.microsoft.com/office/drawing/2014/main" id="{6C7BBCE5-48E2-4E7D-AF34-FCAE410FF51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209" name="Text Box 1">
          <a:extLst>
            <a:ext uri="{FF2B5EF4-FFF2-40B4-BE49-F238E27FC236}">
              <a16:creationId xmlns:a16="http://schemas.microsoft.com/office/drawing/2014/main" id="{76E0AD30-0D11-49D7-8F1C-96EBFCBD4E0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210" name="Text Box 1">
          <a:extLst>
            <a:ext uri="{FF2B5EF4-FFF2-40B4-BE49-F238E27FC236}">
              <a16:creationId xmlns:a16="http://schemas.microsoft.com/office/drawing/2014/main" id="{64E08DE1-57C1-4AEB-A14F-3F0C50A9A4E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211" name="Text Box 1">
          <a:extLst>
            <a:ext uri="{FF2B5EF4-FFF2-40B4-BE49-F238E27FC236}">
              <a16:creationId xmlns:a16="http://schemas.microsoft.com/office/drawing/2014/main" id="{3276A683-78FB-42D1-991E-8D8BAB97975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212" name="Text Box 1">
          <a:extLst>
            <a:ext uri="{FF2B5EF4-FFF2-40B4-BE49-F238E27FC236}">
              <a16:creationId xmlns:a16="http://schemas.microsoft.com/office/drawing/2014/main" id="{0ED353BF-7329-44AD-A916-D27833BD7BF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213" name="Text Box 1">
          <a:extLst>
            <a:ext uri="{FF2B5EF4-FFF2-40B4-BE49-F238E27FC236}">
              <a16:creationId xmlns:a16="http://schemas.microsoft.com/office/drawing/2014/main" id="{4DC9B5EB-8C6F-4E20-AA2D-4E57228070E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214" name="Text Box 1">
          <a:extLst>
            <a:ext uri="{FF2B5EF4-FFF2-40B4-BE49-F238E27FC236}">
              <a16:creationId xmlns:a16="http://schemas.microsoft.com/office/drawing/2014/main" id="{AF224630-50FF-41F1-B470-833D1D59513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215" name="Text Box 1">
          <a:extLst>
            <a:ext uri="{FF2B5EF4-FFF2-40B4-BE49-F238E27FC236}">
              <a16:creationId xmlns:a16="http://schemas.microsoft.com/office/drawing/2014/main" id="{49C347D8-24C1-482C-AF28-B10DB335278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216" name="Text Box 1">
          <a:extLst>
            <a:ext uri="{FF2B5EF4-FFF2-40B4-BE49-F238E27FC236}">
              <a16:creationId xmlns:a16="http://schemas.microsoft.com/office/drawing/2014/main" id="{118AFCB5-0ECD-4FC5-83DD-0A7D7EB7FE6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217" name="Text Box 1">
          <a:extLst>
            <a:ext uri="{FF2B5EF4-FFF2-40B4-BE49-F238E27FC236}">
              <a16:creationId xmlns:a16="http://schemas.microsoft.com/office/drawing/2014/main" id="{BD663BE2-2D8D-4269-A1C7-5E6D5D86501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218" name="Text Box 1">
          <a:extLst>
            <a:ext uri="{FF2B5EF4-FFF2-40B4-BE49-F238E27FC236}">
              <a16:creationId xmlns:a16="http://schemas.microsoft.com/office/drawing/2014/main" id="{08970A9B-E251-42F2-8391-8700426E019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219" name="Text Box 1">
          <a:extLst>
            <a:ext uri="{FF2B5EF4-FFF2-40B4-BE49-F238E27FC236}">
              <a16:creationId xmlns:a16="http://schemas.microsoft.com/office/drawing/2014/main" id="{65CDD019-D2F9-4DF3-8558-C295C431D0A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220" name="Text Box 1">
          <a:extLst>
            <a:ext uri="{FF2B5EF4-FFF2-40B4-BE49-F238E27FC236}">
              <a16:creationId xmlns:a16="http://schemas.microsoft.com/office/drawing/2014/main" id="{A5124DB6-CF45-4BCF-BFC2-71406E92631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221" name="Text Box 1">
          <a:extLst>
            <a:ext uri="{FF2B5EF4-FFF2-40B4-BE49-F238E27FC236}">
              <a16:creationId xmlns:a16="http://schemas.microsoft.com/office/drawing/2014/main" id="{20D54DF8-7872-4CD3-8AC4-F65127D0666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222" name="Text Box 1">
          <a:extLst>
            <a:ext uri="{FF2B5EF4-FFF2-40B4-BE49-F238E27FC236}">
              <a16:creationId xmlns:a16="http://schemas.microsoft.com/office/drawing/2014/main" id="{BA3D9454-2435-4A6E-8585-04A992B6779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223" name="Text Box 1">
          <a:extLst>
            <a:ext uri="{FF2B5EF4-FFF2-40B4-BE49-F238E27FC236}">
              <a16:creationId xmlns:a16="http://schemas.microsoft.com/office/drawing/2014/main" id="{E1400931-1400-4202-9665-997ED51B34D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224" name="Text Box 1">
          <a:extLst>
            <a:ext uri="{FF2B5EF4-FFF2-40B4-BE49-F238E27FC236}">
              <a16:creationId xmlns:a16="http://schemas.microsoft.com/office/drawing/2014/main" id="{D979DF0A-6496-43F0-B1A9-35FFC79D7DB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225" name="Text Box 1">
          <a:extLst>
            <a:ext uri="{FF2B5EF4-FFF2-40B4-BE49-F238E27FC236}">
              <a16:creationId xmlns:a16="http://schemas.microsoft.com/office/drawing/2014/main" id="{B653B554-F9BF-4FC7-9815-C415938145F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226" name="Text Box 1">
          <a:extLst>
            <a:ext uri="{FF2B5EF4-FFF2-40B4-BE49-F238E27FC236}">
              <a16:creationId xmlns:a16="http://schemas.microsoft.com/office/drawing/2014/main" id="{E528FB33-6D2D-4EC5-AED3-58D8770D1F8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227" name="Text Box 1">
          <a:extLst>
            <a:ext uri="{FF2B5EF4-FFF2-40B4-BE49-F238E27FC236}">
              <a16:creationId xmlns:a16="http://schemas.microsoft.com/office/drawing/2014/main" id="{6F717908-FC75-4C49-8637-650E4053917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228" name="Text Box 1">
          <a:extLst>
            <a:ext uri="{FF2B5EF4-FFF2-40B4-BE49-F238E27FC236}">
              <a16:creationId xmlns:a16="http://schemas.microsoft.com/office/drawing/2014/main" id="{DCE35A2C-CE74-42F6-8009-1B8D9DD044C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229" name="Text Box 1">
          <a:extLst>
            <a:ext uri="{FF2B5EF4-FFF2-40B4-BE49-F238E27FC236}">
              <a16:creationId xmlns:a16="http://schemas.microsoft.com/office/drawing/2014/main" id="{1919BC97-65F8-4390-86BF-8C854F5440C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230" name="Text Box 1">
          <a:extLst>
            <a:ext uri="{FF2B5EF4-FFF2-40B4-BE49-F238E27FC236}">
              <a16:creationId xmlns:a16="http://schemas.microsoft.com/office/drawing/2014/main" id="{7C583A12-AFC0-46C7-9B37-C67735956BC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231" name="Text Box 1">
          <a:extLst>
            <a:ext uri="{FF2B5EF4-FFF2-40B4-BE49-F238E27FC236}">
              <a16:creationId xmlns:a16="http://schemas.microsoft.com/office/drawing/2014/main" id="{51175046-E0E4-4097-9C86-FB44BC0C365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232" name="Text Box 1">
          <a:extLst>
            <a:ext uri="{FF2B5EF4-FFF2-40B4-BE49-F238E27FC236}">
              <a16:creationId xmlns:a16="http://schemas.microsoft.com/office/drawing/2014/main" id="{E08AF2EC-60E9-417A-AC63-23C2E9C8E84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233" name="Text Box 1">
          <a:extLst>
            <a:ext uri="{FF2B5EF4-FFF2-40B4-BE49-F238E27FC236}">
              <a16:creationId xmlns:a16="http://schemas.microsoft.com/office/drawing/2014/main" id="{8FDA3083-CB50-4BB5-8DFE-1BEE3641E79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234" name="Text Box 1">
          <a:extLst>
            <a:ext uri="{FF2B5EF4-FFF2-40B4-BE49-F238E27FC236}">
              <a16:creationId xmlns:a16="http://schemas.microsoft.com/office/drawing/2014/main" id="{45B684BE-7779-461A-B858-9CD5564B8DB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235" name="Text Box 1">
          <a:extLst>
            <a:ext uri="{FF2B5EF4-FFF2-40B4-BE49-F238E27FC236}">
              <a16:creationId xmlns:a16="http://schemas.microsoft.com/office/drawing/2014/main" id="{D07FBD9C-246E-440D-AA49-89E8939AE14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236" name="Text Box 1">
          <a:extLst>
            <a:ext uri="{FF2B5EF4-FFF2-40B4-BE49-F238E27FC236}">
              <a16:creationId xmlns:a16="http://schemas.microsoft.com/office/drawing/2014/main" id="{A01A59CD-44AE-4C90-840E-76C4502336D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237" name="Text Box 1">
          <a:extLst>
            <a:ext uri="{FF2B5EF4-FFF2-40B4-BE49-F238E27FC236}">
              <a16:creationId xmlns:a16="http://schemas.microsoft.com/office/drawing/2014/main" id="{913F2A0B-1854-48B2-A32F-42DF97AEF3E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238" name="Text Box 1">
          <a:extLst>
            <a:ext uri="{FF2B5EF4-FFF2-40B4-BE49-F238E27FC236}">
              <a16:creationId xmlns:a16="http://schemas.microsoft.com/office/drawing/2014/main" id="{E28826C0-3421-493F-9566-33809C7034B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239" name="Text Box 1">
          <a:extLst>
            <a:ext uri="{FF2B5EF4-FFF2-40B4-BE49-F238E27FC236}">
              <a16:creationId xmlns:a16="http://schemas.microsoft.com/office/drawing/2014/main" id="{9A1C9DE5-B468-4554-B80E-C3E7EC7ED0A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240" name="Text Box 1">
          <a:extLst>
            <a:ext uri="{FF2B5EF4-FFF2-40B4-BE49-F238E27FC236}">
              <a16:creationId xmlns:a16="http://schemas.microsoft.com/office/drawing/2014/main" id="{B77CED39-4561-4ADD-9C69-EF63C544C86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241" name="Text Box 1">
          <a:extLst>
            <a:ext uri="{FF2B5EF4-FFF2-40B4-BE49-F238E27FC236}">
              <a16:creationId xmlns:a16="http://schemas.microsoft.com/office/drawing/2014/main" id="{0E287192-0CD7-4861-8877-BC9EA72ADF4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242" name="Text Box 1">
          <a:extLst>
            <a:ext uri="{FF2B5EF4-FFF2-40B4-BE49-F238E27FC236}">
              <a16:creationId xmlns:a16="http://schemas.microsoft.com/office/drawing/2014/main" id="{6CD6C639-A714-4353-A7F7-4965EA95793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243" name="Text Box 1">
          <a:extLst>
            <a:ext uri="{FF2B5EF4-FFF2-40B4-BE49-F238E27FC236}">
              <a16:creationId xmlns:a16="http://schemas.microsoft.com/office/drawing/2014/main" id="{409572F6-3BEF-4DFA-87EB-6856F9B5807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244" name="Text Box 1">
          <a:extLst>
            <a:ext uri="{FF2B5EF4-FFF2-40B4-BE49-F238E27FC236}">
              <a16:creationId xmlns:a16="http://schemas.microsoft.com/office/drawing/2014/main" id="{42A7B24A-3BC0-4A7F-8B1A-A18D4336F4E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245" name="Text Box 1">
          <a:extLst>
            <a:ext uri="{FF2B5EF4-FFF2-40B4-BE49-F238E27FC236}">
              <a16:creationId xmlns:a16="http://schemas.microsoft.com/office/drawing/2014/main" id="{3134D08B-63D0-432D-915C-57BF373ABAC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246" name="Text Box 1">
          <a:extLst>
            <a:ext uri="{FF2B5EF4-FFF2-40B4-BE49-F238E27FC236}">
              <a16:creationId xmlns:a16="http://schemas.microsoft.com/office/drawing/2014/main" id="{406CC589-BEE2-4CA9-A0EC-222FC18FC5C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247" name="Text Box 1">
          <a:extLst>
            <a:ext uri="{FF2B5EF4-FFF2-40B4-BE49-F238E27FC236}">
              <a16:creationId xmlns:a16="http://schemas.microsoft.com/office/drawing/2014/main" id="{A1189F35-BC9F-4632-8401-6662EED4C11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248" name="Text Box 1">
          <a:extLst>
            <a:ext uri="{FF2B5EF4-FFF2-40B4-BE49-F238E27FC236}">
              <a16:creationId xmlns:a16="http://schemas.microsoft.com/office/drawing/2014/main" id="{39FF359E-13AB-4CC8-8BDD-143BC68F644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249" name="Text Box 1">
          <a:extLst>
            <a:ext uri="{FF2B5EF4-FFF2-40B4-BE49-F238E27FC236}">
              <a16:creationId xmlns:a16="http://schemas.microsoft.com/office/drawing/2014/main" id="{41493271-D404-4873-8B96-CC85CCBC0CA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250" name="Text Box 1">
          <a:extLst>
            <a:ext uri="{FF2B5EF4-FFF2-40B4-BE49-F238E27FC236}">
              <a16:creationId xmlns:a16="http://schemas.microsoft.com/office/drawing/2014/main" id="{1972F160-250B-4246-BD2A-D429B79B085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251" name="Text Box 1">
          <a:extLst>
            <a:ext uri="{FF2B5EF4-FFF2-40B4-BE49-F238E27FC236}">
              <a16:creationId xmlns:a16="http://schemas.microsoft.com/office/drawing/2014/main" id="{43D0D039-B496-4848-A1D8-6C0C92EA1B5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252" name="Text Box 1">
          <a:extLst>
            <a:ext uri="{FF2B5EF4-FFF2-40B4-BE49-F238E27FC236}">
              <a16:creationId xmlns:a16="http://schemas.microsoft.com/office/drawing/2014/main" id="{0F090F44-F4DE-4DE2-8862-EB2330C3E6F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253" name="Text Box 1">
          <a:extLst>
            <a:ext uri="{FF2B5EF4-FFF2-40B4-BE49-F238E27FC236}">
              <a16:creationId xmlns:a16="http://schemas.microsoft.com/office/drawing/2014/main" id="{B43CAC85-EDF3-4405-9847-E29405F690F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254" name="Text Box 1">
          <a:extLst>
            <a:ext uri="{FF2B5EF4-FFF2-40B4-BE49-F238E27FC236}">
              <a16:creationId xmlns:a16="http://schemas.microsoft.com/office/drawing/2014/main" id="{A4DACFBE-6107-4F6B-AA8D-9141FC5C26F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255" name="Text Box 1">
          <a:extLst>
            <a:ext uri="{FF2B5EF4-FFF2-40B4-BE49-F238E27FC236}">
              <a16:creationId xmlns:a16="http://schemas.microsoft.com/office/drawing/2014/main" id="{F0168891-A863-47A6-BB23-AA8EB47DB86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256" name="Text Box 1">
          <a:extLst>
            <a:ext uri="{FF2B5EF4-FFF2-40B4-BE49-F238E27FC236}">
              <a16:creationId xmlns:a16="http://schemas.microsoft.com/office/drawing/2014/main" id="{72A39C2D-8C81-4730-8028-A252E07FF8C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257" name="Text Box 1">
          <a:extLst>
            <a:ext uri="{FF2B5EF4-FFF2-40B4-BE49-F238E27FC236}">
              <a16:creationId xmlns:a16="http://schemas.microsoft.com/office/drawing/2014/main" id="{D1BF9657-A177-49D3-835A-8FA7C7917BA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258" name="Text Box 1">
          <a:extLst>
            <a:ext uri="{FF2B5EF4-FFF2-40B4-BE49-F238E27FC236}">
              <a16:creationId xmlns:a16="http://schemas.microsoft.com/office/drawing/2014/main" id="{E986307A-1043-4A7D-85BF-1930A8B7A9A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259" name="Text Box 1">
          <a:extLst>
            <a:ext uri="{FF2B5EF4-FFF2-40B4-BE49-F238E27FC236}">
              <a16:creationId xmlns:a16="http://schemas.microsoft.com/office/drawing/2014/main" id="{5C167595-22AD-4E45-A5FF-622CE21E61A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260" name="Text Box 1">
          <a:extLst>
            <a:ext uri="{FF2B5EF4-FFF2-40B4-BE49-F238E27FC236}">
              <a16:creationId xmlns:a16="http://schemas.microsoft.com/office/drawing/2014/main" id="{BAFD71D2-3D79-4FFA-AA45-4780AF53DDA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261" name="Text Box 1">
          <a:extLst>
            <a:ext uri="{FF2B5EF4-FFF2-40B4-BE49-F238E27FC236}">
              <a16:creationId xmlns:a16="http://schemas.microsoft.com/office/drawing/2014/main" id="{24988973-6D86-40E1-ADEF-59445A6B176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262" name="Text Box 1">
          <a:extLst>
            <a:ext uri="{FF2B5EF4-FFF2-40B4-BE49-F238E27FC236}">
              <a16:creationId xmlns:a16="http://schemas.microsoft.com/office/drawing/2014/main" id="{EEF7485A-2BD5-4F3D-B04C-290C9240D07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263" name="Text Box 1">
          <a:extLst>
            <a:ext uri="{FF2B5EF4-FFF2-40B4-BE49-F238E27FC236}">
              <a16:creationId xmlns:a16="http://schemas.microsoft.com/office/drawing/2014/main" id="{37D181CE-9523-4E81-94DA-4ED5B903F68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264" name="Text Box 1">
          <a:extLst>
            <a:ext uri="{FF2B5EF4-FFF2-40B4-BE49-F238E27FC236}">
              <a16:creationId xmlns:a16="http://schemas.microsoft.com/office/drawing/2014/main" id="{8BBA651C-7E7D-49FF-A838-6983C49FB84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265" name="Text Box 1">
          <a:extLst>
            <a:ext uri="{FF2B5EF4-FFF2-40B4-BE49-F238E27FC236}">
              <a16:creationId xmlns:a16="http://schemas.microsoft.com/office/drawing/2014/main" id="{E3727D30-CD4E-46A3-8A87-7A2BEE57436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266" name="Text Box 1">
          <a:extLst>
            <a:ext uri="{FF2B5EF4-FFF2-40B4-BE49-F238E27FC236}">
              <a16:creationId xmlns:a16="http://schemas.microsoft.com/office/drawing/2014/main" id="{9B7CCCB7-820A-4175-8F25-5E7CF5D91E5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267" name="Text Box 1">
          <a:extLst>
            <a:ext uri="{FF2B5EF4-FFF2-40B4-BE49-F238E27FC236}">
              <a16:creationId xmlns:a16="http://schemas.microsoft.com/office/drawing/2014/main" id="{CC2B08CA-FC05-45B5-9451-A052ED9CFD7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268" name="Text Box 1">
          <a:extLst>
            <a:ext uri="{FF2B5EF4-FFF2-40B4-BE49-F238E27FC236}">
              <a16:creationId xmlns:a16="http://schemas.microsoft.com/office/drawing/2014/main" id="{25A39C76-D975-464D-94E5-F3345D86648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269" name="Text Box 1">
          <a:extLst>
            <a:ext uri="{FF2B5EF4-FFF2-40B4-BE49-F238E27FC236}">
              <a16:creationId xmlns:a16="http://schemas.microsoft.com/office/drawing/2014/main" id="{F5F5984D-6271-4CB5-AE16-9BFEA9937F3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270" name="Text Box 1">
          <a:extLst>
            <a:ext uri="{FF2B5EF4-FFF2-40B4-BE49-F238E27FC236}">
              <a16:creationId xmlns:a16="http://schemas.microsoft.com/office/drawing/2014/main" id="{A9DF984A-3429-468F-8150-2BAEA655126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271" name="Text Box 1">
          <a:extLst>
            <a:ext uri="{FF2B5EF4-FFF2-40B4-BE49-F238E27FC236}">
              <a16:creationId xmlns:a16="http://schemas.microsoft.com/office/drawing/2014/main" id="{59F99B3D-F377-4886-B171-481BF82DF8A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272" name="Text Box 1">
          <a:extLst>
            <a:ext uri="{FF2B5EF4-FFF2-40B4-BE49-F238E27FC236}">
              <a16:creationId xmlns:a16="http://schemas.microsoft.com/office/drawing/2014/main" id="{6DC9705D-8747-4051-8357-BCA1D394BB7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273" name="Text Box 1">
          <a:extLst>
            <a:ext uri="{FF2B5EF4-FFF2-40B4-BE49-F238E27FC236}">
              <a16:creationId xmlns:a16="http://schemas.microsoft.com/office/drawing/2014/main" id="{7D9EE915-8950-42E0-B1FB-93EF22821BB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274" name="Text Box 1">
          <a:extLst>
            <a:ext uri="{FF2B5EF4-FFF2-40B4-BE49-F238E27FC236}">
              <a16:creationId xmlns:a16="http://schemas.microsoft.com/office/drawing/2014/main" id="{E8047BB9-6DDD-4827-8165-A981B916F7C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275" name="Text Box 1">
          <a:extLst>
            <a:ext uri="{FF2B5EF4-FFF2-40B4-BE49-F238E27FC236}">
              <a16:creationId xmlns:a16="http://schemas.microsoft.com/office/drawing/2014/main" id="{27A5234B-C7AE-4851-B251-6EB947EA8C4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276" name="Text Box 1">
          <a:extLst>
            <a:ext uri="{FF2B5EF4-FFF2-40B4-BE49-F238E27FC236}">
              <a16:creationId xmlns:a16="http://schemas.microsoft.com/office/drawing/2014/main" id="{D6C4261F-9B8F-435C-A369-5AF29A56DDA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277" name="Text Box 1">
          <a:extLst>
            <a:ext uri="{FF2B5EF4-FFF2-40B4-BE49-F238E27FC236}">
              <a16:creationId xmlns:a16="http://schemas.microsoft.com/office/drawing/2014/main" id="{A46D340A-7B4B-42DF-8F8D-9C4E899D622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278" name="Text Box 1">
          <a:extLst>
            <a:ext uri="{FF2B5EF4-FFF2-40B4-BE49-F238E27FC236}">
              <a16:creationId xmlns:a16="http://schemas.microsoft.com/office/drawing/2014/main" id="{D52CDE9B-1537-4760-B55E-918E0AEB0B8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279" name="Text Box 1">
          <a:extLst>
            <a:ext uri="{FF2B5EF4-FFF2-40B4-BE49-F238E27FC236}">
              <a16:creationId xmlns:a16="http://schemas.microsoft.com/office/drawing/2014/main" id="{A6B64FAF-D98C-453A-A226-05F5CAA1A4E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280" name="Text Box 1">
          <a:extLst>
            <a:ext uri="{FF2B5EF4-FFF2-40B4-BE49-F238E27FC236}">
              <a16:creationId xmlns:a16="http://schemas.microsoft.com/office/drawing/2014/main" id="{F8CD1388-119A-4519-AD8C-0AC6FE58923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281" name="Text Box 1">
          <a:extLst>
            <a:ext uri="{FF2B5EF4-FFF2-40B4-BE49-F238E27FC236}">
              <a16:creationId xmlns:a16="http://schemas.microsoft.com/office/drawing/2014/main" id="{12FC4467-2DE5-47DE-9A22-16DC6FBBE2C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282" name="Text Box 1">
          <a:extLst>
            <a:ext uri="{FF2B5EF4-FFF2-40B4-BE49-F238E27FC236}">
              <a16:creationId xmlns:a16="http://schemas.microsoft.com/office/drawing/2014/main" id="{D5ADD8F2-082A-4A32-9118-BE780BFAA18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283" name="Text Box 1">
          <a:extLst>
            <a:ext uri="{FF2B5EF4-FFF2-40B4-BE49-F238E27FC236}">
              <a16:creationId xmlns:a16="http://schemas.microsoft.com/office/drawing/2014/main" id="{0407DA1A-D2E5-4EC1-9904-41D71C7B366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284" name="Text Box 1">
          <a:extLst>
            <a:ext uri="{FF2B5EF4-FFF2-40B4-BE49-F238E27FC236}">
              <a16:creationId xmlns:a16="http://schemas.microsoft.com/office/drawing/2014/main" id="{71E1A473-74E9-4625-A2AD-791AF4C3A63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285" name="Text Box 1">
          <a:extLst>
            <a:ext uri="{FF2B5EF4-FFF2-40B4-BE49-F238E27FC236}">
              <a16:creationId xmlns:a16="http://schemas.microsoft.com/office/drawing/2014/main" id="{1ECB7C54-2AC6-4BAD-9BAF-EF8B9FB4F8E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286" name="Text Box 1">
          <a:extLst>
            <a:ext uri="{FF2B5EF4-FFF2-40B4-BE49-F238E27FC236}">
              <a16:creationId xmlns:a16="http://schemas.microsoft.com/office/drawing/2014/main" id="{3A9066D4-F785-45E7-9294-6A070B604C5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287" name="Text Box 1">
          <a:extLst>
            <a:ext uri="{FF2B5EF4-FFF2-40B4-BE49-F238E27FC236}">
              <a16:creationId xmlns:a16="http://schemas.microsoft.com/office/drawing/2014/main" id="{33A70C10-1EAD-4FFD-99F2-FAC31B5CFAA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288" name="Text Box 1">
          <a:extLst>
            <a:ext uri="{FF2B5EF4-FFF2-40B4-BE49-F238E27FC236}">
              <a16:creationId xmlns:a16="http://schemas.microsoft.com/office/drawing/2014/main" id="{509371AB-6C27-47EB-9CEB-B963CEAE9B2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289" name="Text Box 1">
          <a:extLst>
            <a:ext uri="{FF2B5EF4-FFF2-40B4-BE49-F238E27FC236}">
              <a16:creationId xmlns:a16="http://schemas.microsoft.com/office/drawing/2014/main" id="{FEBC085A-BAAC-45D8-9A7A-8F0152B94B2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290" name="Text Box 1">
          <a:extLst>
            <a:ext uri="{FF2B5EF4-FFF2-40B4-BE49-F238E27FC236}">
              <a16:creationId xmlns:a16="http://schemas.microsoft.com/office/drawing/2014/main" id="{AB3FDFF5-8DFF-43CB-BE0D-061FAD96D32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291" name="Text Box 1">
          <a:extLst>
            <a:ext uri="{FF2B5EF4-FFF2-40B4-BE49-F238E27FC236}">
              <a16:creationId xmlns:a16="http://schemas.microsoft.com/office/drawing/2014/main" id="{E6ECE9ED-5EE7-44F5-A1C3-7BD15281F25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292" name="Text Box 1">
          <a:extLst>
            <a:ext uri="{FF2B5EF4-FFF2-40B4-BE49-F238E27FC236}">
              <a16:creationId xmlns:a16="http://schemas.microsoft.com/office/drawing/2014/main" id="{48F29A30-D023-423B-83BF-E3CB37B8516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293" name="Text Box 1">
          <a:extLst>
            <a:ext uri="{FF2B5EF4-FFF2-40B4-BE49-F238E27FC236}">
              <a16:creationId xmlns:a16="http://schemas.microsoft.com/office/drawing/2014/main" id="{E38CC377-6EA6-4511-8A1C-91958C086FA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294" name="Text Box 1">
          <a:extLst>
            <a:ext uri="{FF2B5EF4-FFF2-40B4-BE49-F238E27FC236}">
              <a16:creationId xmlns:a16="http://schemas.microsoft.com/office/drawing/2014/main" id="{5F247188-CD05-48BF-A911-7D3CB0CE673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295" name="Text Box 1">
          <a:extLst>
            <a:ext uri="{FF2B5EF4-FFF2-40B4-BE49-F238E27FC236}">
              <a16:creationId xmlns:a16="http://schemas.microsoft.com/office/drawing/2014/main" id="{68757C8D-3911-4254-92E9-23DFFA232A1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296" name="Text Box 1">
          <a:extLst>
            <a:ext uri="{FF2B5EF4-FFF2-40B4-BE49-F238E27FC236}">
              <a16:creationId xmlns:a16="http://schemas.microsoft.com/office/drawing/2014/main" id="{A0D318A2-CE2E-47B2-9966-F988E3815AA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297" name="Text Box 1">
          <a:extLst>
            <a:ext uri="{FF2B5EF4-FFF2-40B4-BE49-F238E27FC236}">
              <a16:creationId xmlns:a16="http://schemas.microsoft.com/office/drawing/2014/main" id="{66F7A522-C1E2-4A4B-87B2-B4C668AB81F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298" name="Text Box 1">
          <a:extLst>
            <a:ext uri="{FF2B5EF4-FFF2-40B4-BE49-F238E27FC236}">
              <a16:creationId xmlns:a16="http://schemas.microsoft.com/office/drawing/2014/main" id="{7B4C8FC9-7ACA-4BFA-A707-E2B853AF8FD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299" name="Text Box 1">
          <a:extLst>
            <a:ext uri="{FF2B5EF4-FFF2-40B4-BE49-F238E27FC236}">
              <a16:creationId xmlns:a16="http://schemas.microsoft.com/office/drawing/2014/main" id="{15A988ED-DE7A-400E-87AA-EE8DB27B817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300" name="Text Box 1">
          <a:extLst>
            <a:ext uri="{FF2B5EF4-FFF2-40B4-BE49-F238E27FC236}">
              <a16:creationId xmlns:a16="http://schemas.microsoft.com/office/drawing/2014/main" id="{D363FC9E-2809-4303-B780-B2924B93943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301" name="Text Box 1">
          <a:extLst>
            <a:ext uri="{FF2B5EF4-FFF2-40B4-BE49-F238E27FC236}">
              <a16:creationId xmlns:a16="http://schemas.microsoft.com/office/drawing/2014/main" id="{F962FEE5-F082-40BE-8531-23D0D690F7E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302" name="Text Box 1">
          <a:extLst>
            <a:ext uri="{FF2B5EF4-FFF2-40B4-BE49-F238E27FC236}">
              <a16:creationId xmlns:a16="http://schemas.microsoft.com/office/drawing/2014/main" id="{4C940E2A-DE8A-495A-AC76-557D460E02B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303" name="Text Box 1">
          <a:extLst>
            <a:ext uri="{FF2B5EF4-FFF2-40B4-BE49-F238E27FC236}">
              <a16:creationId xmlns:a16="http://schemas.microsoft.com/office/drawing/2014/main" id="{927F15FA-A51B-4844-913E-3AC310E6BF9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304" name="Text Box 1">
          <a:extLst>
            <a:ext uri="{FF2B5EF4-FFF2-40B4-BE49-F238E27FC236}">
              <a16:creationId xmlns:a16="http://schemas.microsoft.com/office/drawing/2014/main" id="{1C635B09-BEE5-4199-A951-9BEF4238863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305" name="Text Box 1">
          <a:extLst>
            <a:ext uri="{FF2B5EF4-FFF2-40B4-BE49-F238E27FC236}">
              <a16:creationId xmlns:a16="http://schemas.microsoft.com/office/drawing/2014/main" id="{405661E7-0698-4AF4-972B-9AE4843A67C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306" name="Text Box 1">
          <a:extLst>
            <a:ext uri="{FF2B5EF4-FFF2-40B4-BE49-F238E27FC236}">
              <a16:creationId xmlns:a16="http://schemas.microsoft.com/office/drawing/2014/main" id="{6D3DD010-BA87-4CEF-AEB7-5FADC93098B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307" name="Text Box 1">
          <a:extLst>
            <a:ext uri="{FF2B5EF4-FFF2-40B4-BE49-F238E27FC236}">
              <a16:creationId xmlns:a16="http://schemas.microsoft.com/office/drawing/2014/main" id="{624B54F4-C49E-4D88-ADC1-B713A65CFE9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308" name="Text Box 1">
          <a:extLst>
            <a:ext uri="{FF2B5EF4-FFF2-40B4-BE49-F238E27FC236}">
              <a16:creationId xmlns:a16="http://schemas.microsoft.com/office/drawing/2014/main" id="{B1F62B50-287F-4C39-B820-12A6932FD48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309" name="Text Box 1">
          <a:extLst>
            <a:ext uri="{FF2B5EF4-FFF2-40B4-BE49-F238E27FC236}">
              <a16:creationId xmlns:a16="http://schemas.microsoft.com/office/drawing/2014/main" id="{307C12E1-7DF7-4754-9DCC-C64E11BDC97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310" name="Text Box 1">
          <a:extLst>
            <a:ext uri="{FF2B5EF4-FFF2-40B4-BE49-F238E27FC236}">
              <a16:creationId xmlns:a16="http://schemas.microsoft.com/office/drawing/2014/main" id="{CB739C42-B135-4671-820A-9A5315405E2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311" name="Text Box 1">
          <a:extLst>
            <a:ext uri="{FF2B5EF4-FFF2-40B4-BE49-F238E27FC236}">
              <a16:creationId xmlns:a16="http://schemas.microsoft.com/office/drawing/2014/main" id="{D47D1B11-AE3E-4833-9787-6334F1E3D81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312" name="Text Box 1">
          <a:extLst>
            <a:ext uri="{FF2B5EF4-FFF2-40B4-BE49-F238E27FC236}">
              <a16:creationId xmlns:a16="http://schemas.microsoft.com/office/drawing/2014/main" id="{CCCC45E9-DF67-4427-B04B-C244B1C6ED7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313" name="Text Box 1">
          <a:extLst>
            <a:ext uri="{FF2B5EF4-FFF2-40B4-BE49-F238E27FC236}">
              <a16:creationId xmlns:a16="http://schemas.microsoft.com/office/drawing/2014/main" id="{2A8ED2C1-12B5-4D32-A56C-3DB92CB6237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314" name="Text Box 1">
          <a:extLst>
            <a:ext uri="{FF2B5EF4-FFF2-40B4-BE49-F238E27FC236}">
              <a16:creationId xmlns:a16="http://schemas.microsoft.com/office/drawing/2014/main" id="{E5B5B66C-CD65-4C05-8D12-847D86B4958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315" name="Text Box 1">
          <a:extLst>
            <a:ext uri="{FF2B5EF4-FFF2-40B4-BE49-F238E27FC236}">
              <a16:creationId xmlns:a16="http://schemas.microsoft.com/office/drawing/2014/main" id="{A87E2E26-22B3-42BD-9E5C-38692FA3FB7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316" name="Text Box 1">
          <a:extLst>
            <a:ext uri="{FF2B5EF4-FFF2-40B4-BE49-F238E27FC236}">
              <a16:creationId xmlns:a16="http://schemas.microsoft.com/office/drawing/2014/main" id="{59EF017A-72A5-4879-9E0E-FBAFA19584B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317" name="Text Box 1">
          <a:extLst>
            <a:ext uri="{FF2B5EF4-FFF2-40B4-BE49-F238E27FC236}">
              <a16:creationId xmlns:a16="http://schemas.microsoft.com/office/drawing/2014/main" id="{0E6DE3DC-5341-4AFD-840A-C6955855BB6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318" name="Text Box 1">
          <a:extLst>
            <a:ext uri="{FF2B5EF4-FFF2-40B4-BE49-F238E27FC236}">
              <a16:creationId xmlns:a16="http://schemas.microsoft.com/office/drawing/2014/main" id="{21427982-68FD-4090-BDC5-91D19E53A09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319" name="Text Box 1">
          <a:extLst>
            <a:ext uri="{FF2B5EF4-FFF2-40B4-BE49-F238E27FC236}">
              <a16:creationId xmlns:a16="http://schemas.microsoft.com/office/drawing/2014/main" id="{454CD162-2A5C-48F0-A44A-B4A2A39BC72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320" name="Text Box 1">
          <a:extLst>
            <a:ext uri="{FF2B5EF4-FFF2-40B4-BE49-F238E27FC236}">
              <a16:creationId xmlns:a16="http://schemas.microsoft.com/office/drawing/2014/main" id="{B40EA606-00ED-4942-BC9C-8B38CF0970F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321" name="Text Box 1">
          <a:extLst>
            <a:ext uri="{FF2B5EF4-FFF2-40B4-BE49-F238E27FC236}">
              <a16:creationId xmlns:a16="http://schemas.microsoft.com/office/drawing/2014/main" id="{6C135A31-641B-42D3-A81D-66CF339D13E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322" name="Text Box 1">
          <a:extLst>
            <a:ext uri="{FF2B5EF4-FFF2-40B4-BE49-F238E27FC236}">
              <a16:creationId xmlns:a16="http://schemas.microsoft.com/office/drawing/2014/main" id="{BA33C0DD-2759-4651-ACA5-A0D11BC11F6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323" name="Text Box 1">
          <a:extLst>
            <a:ext uri="{FF2B5EF4-FFF2-40B4-BE49-F238E27FC236}">
              <a16:creationId xmlns:a16="http://schemas.microsoft.com/office/drawing/2014/main" id="{A133DE14-60D2-45F0-8FA6-7DB236AEE78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324" name="Text Box 1">
          <a:extLst>
            <a:ext uri="{FF2B5EF4-FFF2-40B4-BE49-F238E27FC236}">
              <a16:creationId xmlns:a16="http://schemas.microsoft.com/office/drawing/2014/main" id="{859A27A0-C3A2-4D6B-8640-EC708970297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325" name="Text Box 1">
          <a:extLst>
            <a:ext uri="{FF2B5EF4-FFF2-40B4-BE49-F238E27FC236}">
              <a16:creationId xmlns:a16="http://schemas.microsoft.com/office/drawing/2014/main" id="{023CEE86-07E3-418C-B153-6879E05EC5F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326" name="Text Box 1">
          <a:extLst>
            <a:ext uri="{FF2B5EF4-FFF2-40B4-BE49-F238E27FC236}">
              <a16:creationId xmlns:a16="http://schemas.microsoft.com/office/drawing/2014/main" id="{4055B4F0-7234-411A-8355-778A120BC95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327" name="Text Box 1">
          <a:extLst>
            <a:ext uri="{FF2B5EF4-FFF2-40B4-BE49-F238E27FC236}">
              <a16:creationId xmlns:a16="http://schemas.microsoft.com/office/drawing/2014/main" id="{F6EB6B76-2DB9-4B9D-89BB-F09C38A39D7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328" name="Text Box 1">
          <a:extLst>
            <a:ext uri="{FF2B5EF4-FFF2-40B4-BE49-F238E27FC236}">
              <a16:creationId xmlns:a16="http://schemas.microsoft.com/office/drawing/2014/main" id="{5C4B6AE3-E14C-4E72-B3C7-16C97A8969E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329" name="Text Box 1">
          <a:extLst>
            <a:ext uri="{FF2B5EF4-FFF2-40B4-BE49-F238E27FC236}">
              <a16:creationId xmlns:a16="http://schemas.microsoft.com/office/drawing/2014/main" id="{A5A76ED6-12BA-4DCF-8D0E-60546D1BE6B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330" name="Text Box 1">
          <a:extLst>
            <a:ext uri="{FF2B5EF4-FFF2-40B4-BE49-F238E27FC236}">
              <a16:creationId xmlns:a16="http://schemas.microsoft.com/office/drawing/2014/main" id="{D86E9225-B2FE-415B-86A9-95FBEA46A73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331" name="Text Box 1">
          <a:extLst>
            <a:ext uri="{FF2B5EF4-FFF2-40B4-BE49-F238E27FC236}">
              <a16:creationId xmlns:a16="http://schemas.microsoft.com/office/drawing/2014/main" id="{79DCADBB-DD5A-41E3-A878-79AA1A1C7BE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332" name="Text Box 1">
          <a:extLst>
            <a:ext uri="{FF2B5EF4-FFF2-40B4-BE49-F238E27FC236}">
              <a16:creationId xmlns:a16="http://schemas.microsoft.com/office/drawing/2014/main" id="{37BCA98D-0D91-4752-BB9B-B9ACF0AFBD9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333" name="Text Box 1">
          <a:extLst>
            <a:ext uri="{FF2B5EF4-FFF2-40B4-BE49-F238E27FC236}">
              <a16:creationId xmlns:a16="http://schemas.microsoft.com/office/drawing/2014/main" id="{7ACC794F-69AF-4A1A-93FF-70910A50E40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334" name="Text Box 1">
          <a:extLst>
            <a:ext uri="{FF2B5EF4-FFF2-40B4-BE49-F238E27FC236}">
              <a16:creationId xmlns:a16="http://schemas.microsoft.com/office/drawing/2014/main" id="{04509042-9CF8-45F0-8731-0641C430E8E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335" name="Text Box 1">
          <a:extLst>
            <a:ext uri="{FF2B5EF4-FFF2-40B4-BE49-F238E27FC236}">
              <a16:creationId xmlns:a16="http://schemas.microsoft.com/office/drawing/2014/main" id="{6C87C2A3-2DCC-4566-8905-D6B357EBCAE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336" name="Text Box 1">
          <a:extLst>
            <a:ext uri="{FF2B5EF4-FFF2-40B4-BE49-F238E27FC236}">
              <a16:creationId xmlns:a16="http://schemas.microsoft.com/office/drawing/2014/main" id="{8591610D-C27E-436E-B416-10A5EF3F7C0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337" name="Text Box 1">
          <a:extLst>
            <a:ext uri="{FF2B5EF4-FFF2-40B4-BE49-F238E27FC236}">
              <a16:creationId xmlns:a16="http://schemas.microsoft.com/office/drawing/2014/main" id="{802CC12B-00BF-4FE0-8FA8-A3D68836478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338" name="Text Box 1">
          <a:extLst>
            <a:ext uri="{FF2B5EF4-FFF2-40B4-BE49-F238E27FC236}">
              <a16:creationId xmlns:a16="http://schemas.microsoft.com/office/drawing/2014/main" id="{92DBD003-72A0-4F42-9BF2-B1AEFC24ADC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339" name="Text Box 1">
          <a:extLst>
            <a:ext uri="{FF2B5EF4-FFF2-40B4-BE49-F238E27FC236}">
              <a16:creationId xmlns:a16="http://schemas.microsoft.com/office/drawing/2014/main" id="{BE2B0B6A-FE6C-410B-BB80-11BEF41C07D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340" name="Text Box 1">
          <a:extLst>
            <a:ext uri="{FF2B5EF4-FFF2-40B4-BE49-F238E27FC236}">
              <a16:creationId xmlns:a16="http://schemas.microsoft.com/office/drawing/2014/main" id="{04457232-C86B-4A71-ACC7-EA310DB09A2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341" name="Text Box 1">
          <a:extLst>
            <a:ext uri="{FF2B5EF4-FFF2-40B4-BE49-F238E27FC236}">
              <a16:creationId xmlns:a16="http://schemas.microsoft.com/office/drawing/2014/main" id="{96EC43A4-5DB0-4661-BDBE-9FAA707B386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342" name="Text Box 1">
          <a:extLst>
            <a:ext uri="{FF2B5EF4-FFF2-40B4-BE49-F238E27FC236}">
              <a16:creationId xmlns:a16="http://schemas.microsoft.com/office/drawing/2014/main" id="{8D90C34A-1A8D-44A1-91E1-FE677796253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343" name="Text Box 1">
          <a:extLst>
            <a:ext uri="{FF2B5EF4-FFF2-40B4-BE49-F238E27FC236}">
              <a16:creationId xmlns:a16="http://schemas.microsoft.com/office/drawing/2014/main" id="{FE1EE532-1AC9-4F8A-A0D1-5801C03859F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344" name="Text Box 1">
          <a:extLst>
            <a:ext uri="{FF2B5EF4-FFF2-40B4-BE49-F238E27FC236}">
              <a16:creationId xmlns:a16="http://schemas.microsoft.com/office/drawing/2014/main" id="{B3985A82-49B6-4B88-BB25-FFA5C970D32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345" name="Text Box 1">
          <a:extLst>
            <a:ext uri="{FF2B5EF4-FFF2-40B4-BE49-F238E27FC236}">
              <a16:creationId xmlns:a16="http://schemas.microsoft.com/office/drawing/2014/main" id="{22BCB9D9-3106-49E4-A1EB-1362C135A11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346" name="Text Box 1">
          <a:extLst>
            <a:ext uri="{FF2B5EF4-FFF2-40B4-BE49-F238E27FC236}">
              <a16:creationId xmlns:a16="http://schemas.microsoft.com/office/drawing/2014/main" id="{6B0230F9-AA60-41B4-8F23-B88516D2E66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347" name="Text Box 1">
          <a:extLst>
            <a:ext uri="{FF2B5EF4-FFF2-40B4-BE49-F238E27FC236}">
              <a16:creationId xmlns:a16="http://schemas.microsoft.com/office/drawing/2014/main" id="{E8606B80-CA79-426F-8713-117A4183A61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348" name="Text Box 1">
          <a:extLst>
            <a:ext uri="{FF2B5EF4-FFF2-40B4-BE49-F238E27FC236}">
              <a16:creationId xmlns:a16="http://schemas.microsoft.com/office/drawing/2014/main" id="{9585A8F9-4DCE-4FEF-A562-2B2AA2DB6A4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349" name="Text Box 1">
          <a:extLst>
            <a:ext uri="{FF2B5EF4-FFF2-40B4-BE49-F238E27FC236}">
              <a16:creationId xmlns:a16="http://schemas.microsoft.com/office/drawing/2014/main" id="{F7159619-5C3C-4BA8-8A33-4FE7D99E0D9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350" name="Text Box 1">
          <a:extLst>
            <a:ext uri="{FF2B5EF4-FFF2-40B4-BE49-F238E27FC236}">
              <a16:creationId xmlns:a16="http://schemas.microsoft.com/office/drawing/2014/main" id="{8A07480D-7FB3-4E3B-8C2C-546258D6678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351" name="Text Box 1">
          <a:extLst>
            <a:ext uri="{FF2B5EF4-FFF2-40B4-BE49-F238E27FC236}">
              <a16:creationId xmlns:a16="http://schemas.microsoft.com/office/drawing/2014/main" id="{E3FA76FB-E580-4455-9E71-859A7B0F614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352" name="Text Box 1">
          <a:extLst>
            <a:ext uri="{FF2B5EF4-FFF2-40B4-BE49-F238E27FC236}">
              <a16:creationId xmlns:a16="http://schemas.microsoft.com/office/drawing/2014/main" id="{DF967B7F-4937-4BC5-9402-0E5AF9A322C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353" name="Text Box 1">
          <a:extLst>
            <a:ext uri="{FF2B5EF4-FFF2-40B4-BE49-F238E27FC236}">
              <a16:creationId xmlns:a16="http://schemas.microsoft.com/office/drawing/2014/main" id="{AE016925-D3EE-4713-B7CE-70138F646DF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354" name="Text Box 1">
          <a:extLst>
            <a:ext uri="{FF2B5EF4-FFF2-40B4-BE49-F238E27FC236}">
              <a16:creationId xmlns:a16="http://schemas.microsoft.com/office/drawing/2014/main" id="{9B4A6748-6285-4AFC-A47F-B2FF120D463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355" name="Text Box 1">
          <a:extLst>
            <a:ext uri="{FF2B5EF4-FFF2-40B4-BE49-F238E27FC236}">
              <a16:creationId xmlns:a16="http://schemas.microsoft.com/office/drawing/2014/main" id="{B8259E64-0CDC-420E-8E2A-FF990774518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356" name="Text Box 1">
          <a:extLst>
            <a:ext uri="{FF2B5EF4-FFF2-40B4-BE49-F238E27FC236}">
              <a16:creationId xmlns:a16="http://schemas.microsoft.com/office/drawing/2014/main" id="{9B09732A-0E1E-4269-AF47-BE256C10922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357" name="Text Box 1">
          <a:extLst>
            <a:ext uri="{FF2B5EF4-FFF2-40B4-BE49-F238E27FC236}">
              <a16:creationId xmlns:a16="http://schemas.microsoft.com/office/drawing/2014/main" id="{0FA75C4C-9377-4FB8-A96A-83D66686F8C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358" name="Text Box 1">
          <a:extLst>
            <a:ext uri="{FF2B5EF4-FFF2-40B4-BE49-F238E27FC236}">
              <a16:creationId xmlns:a16="http://schemas.microsoft.com/office/drawing/2014/main" id="{0580B31F-248B-4B96-8318-C0942F90EF3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359" name="Text Box 1">
          <a:extLst>
            <a:ext uri="{FF2B5EF4-FFF2-40B4-BE49-F238E27FC236}">
              <a16:creationId xmlns:a16="http://schemas.microsoft.com/office/drawing/2014/main" id="{3A4D4DD5-9DB8-4B51-BC98-7634D5AEF9F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360" name="Text Box 1">
          <a:extLst>
            <a:ext uri="{FF2B5EF4-FFF2-40B4-BE49-F238E27FC236}">
              <a16:creationId xmlns:a16="http://schemas.microsoft.com/office/drawing/2014/main" id="{B691F362-5641-490E-8A75-A8DC0A1CF74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361" name="Text Box 1">
          <a:extLst>
            <a:ext uri="{FF2B5EF4-FFF2-40B4-BE49-F238E27FC236}">
              <a16:creationId xmlns:a16="http://schemas.microsoft.com/office/drawing/2014/main" id="{E5FCA56E-0C89-4E99-B5E3-9421010E400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362" name="Text Box 1">
          <a:extLst>
            <a:ext uri="{FF2B5EF4-FFF2-40B4-BE49-F238E27FC236}">
              <a16:creationId xmlns:a16="http://schemas.microsoft.com/office/drawing/2014/main" id="{E202648D-70C1-45B5-8F18-E8FD23397F8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363" name="Text Box 1">
          <a:extLst>
            <a:ext uri="{FF2B5EF4-FFF2-40B4-BE49-F238E27FC236}">
              <a16:creationId xmlns:a16="http://schemas.microsoft.com/office/drawing/2014/main" id="{B4F1D3A8-D691-45AB-BCF2-02DF99BF2C1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364" name="Text Box 1">
          <a:extLst>
            <a:ext uri="{FF2B5EF4-FFF2-40B4-BE49-F238E27FC236}">
              <a16:creationId xmlns:a16="http://schemas.microsoft.com/office/drawing/2014/main" id="{C2CDE24E-1764-4E75-9957-45689FD5239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365" name="Text Box 1">
          <a:extLst>
            <a:ext uri="{FF2B5EF4-FFF2-40B4-BE49-F238E27FC236}">
              <a16:creationId xmlns:a16="http://schemas.microsoft.com/office/drawing/2014/main" id="{C01EF2A1-EADB-48B3-B523-3860ADD5653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366" name="Text Box 1">
          <a:extLst>
            <a:ext uri="{FF2B5EF4-FFF2-40B4-BE49-F238E27FC236}">
              <a16:creationId xmlns:a16="http://schemas.microsoft.com/office/drawing/2014/main" id="{BF327769-2C20-42B2-84AF-17A87ED3016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367" name="Text Box 1">
          <a:extLst>
            <a:ext uri="{FF2B5EF4-FFF2-40B4-BE49-F238E27FC236}">
              <a16:creationId xmlns:a16="http://schemas.microsoft.com/office/drawing/2014/main" id="{6BBC223E-AC3C-4FDD-81BF-A9317C71735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368" name="Text Box 1">
          <a:extLst>
            <a:ext uri="{FF2B5EF4-FFF2-40B4-BE49-F238E27FC236}">
              <a16:creationId xmlns:a16="http://schemas.microsoft.com/office/drawing/2014/main" id="{EED2F289-0751-44E0-8738-097585A0068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369" name="Text Box 1">
          <a:extLst>
            <a:ext uri="{FF2B5EF4-FFF2-40B4-BE49-F238E27FC236}">
              <a16:creationId xmlns:a16="http://schemas.microsoft.com/office/drawing/2014/main" id="{F5951EEA-61FF-434D-B081-154462DBCAD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370" name="Text Box 1">
          <a:extLst>
            <a:ext uri="{FF2B5EF4-FFF2-40B4-BE49-F238E27FC236}">
              <a16:creationId xmlns:a16="http://schemas.microsoft.com/office/drawing/2014/main" id="{8ED6C9CE-107E-497B-B95A-4C739AF5951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371" name="Text Box 1">
          <a:extLst>
            <a:ext uri="{FF2B5EF4-FFF2-40B4-BE49-F238E27FC236}">
              <a16:creationId xmlns:a16="http://schemas.microsoft.com/office/drawing/2014/main" id="{4FF8DA9B-B959-4E3E-8569-201D3BF08E0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372" name="Text Box 1">
          <a:extLst>
            <a:ext uri="{FF2B5EF4-FFF2-40B4-BE49-F238E27FC236}">
              <a16:creationId xmlns:a16="http://schemas.microsoft.com/office/drawing/2014/main" id="{C4C551A4-2CA3-4463-9A6E-03C8FA05145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373" name="Text Box 1">
          <a:extLst>
            <a:ext uri="{FF2B5EF4-FFF2-40B4-BE49-F238E27FC236}">
              <a16:creationId xmlns:a16="http://schemas.microsoft.com/office/drawing/2014/main" id="{8D678394-63D2-4C48-AA94-EB8703B3D81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374" name="Text Box 1">
          <a:extLst>
            <a:ext uri="{FF2B5EF4-FFF2-40B4-BE49-F238E27FC236}">
              <a16:creationId xmlns:a16="http://schemas.microsoft.com/office/drawing/2014/main" id="{A49B2A42-BFD8-4A6C-9A32-9601B88B3FB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375" name="Text Box 1">
          <a:extLst>
            <a:ext uri="{FF2B5EF4-FFF2-40B4-BE49-F238E27FC236}">
              <a16:creationId xmlns:a16="http://schemas.microsoft.com/office/drawing/2014/main" id="{53F2844C-DDA4-4B80-A255-71FC192AB23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376" name="Text Box 1">
          <a:extLst>
            <a:ext uri="{FF2B5EF4-FFF2-40B4-BE49-F238E27FC236}">
              <a16:creationId xmlns:a16="http://schemas.microsoft.com/office/drawing/2014/main" id="{DBDD0235-1145-4227-997D-B404656FF0A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377" name="Text Box 1">
          <a:extLst>
            <a:ext uri="{FF2B5EF4-FFF2-40B4-BE49-F238E27FC236}">
              <a16:creationId xmlns:a16="http://schemas.microsoft.com/office/drawing/2014/main" id="{FF06AB3E-DC47-48A7-A156-C81265FC0AD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378" name="Text Box 1">
          <a:extLst>
            <a:ext uri="{FF2B5EF4-FFF2-40B4-BE49-F238E27FC236}">
              <a16:creationId xmlns:a16="http://schemas.microsoft.com/office/drawing/2014/main" id="{AE820C7D-B309-4FB6-9A60-35BC0302E41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379" name="Text Box 1">
          <a:extLst>
            <a:ext uri="{FF2B5EF4-FFF2-40B4-BE49-F238E27FC236}">
              <a16:creationId xmlns:a16="http://schemas.microsoft.com/office/drawing/2014/main" id="{D3E26ED7-F196-4B3C-AD02-26D8B85D80C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380" name="Text Box 1">
          <a:extLst>
            <a:ext uri="{FF2B5EF4-FFF2-40B4-BE49-F238E27FC236}">
              <a16:creationId xmlns:a16="http://schemas.microsoft.com/office/drawing/2014/main" id="{1BA2C630-A1E3-470A-B9CB-D2B2F6F9502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381" name="Text Box 1">
          <a:extLst>
            <a:ext uri="{FF2B5EF4-FFF2-40B4-BE49-F238E27FC236}">
              <a16:creationId xmlns:a16="http://schemas.microsoft.com/office/drawing/2014/main" id="{689CD2EF-EB12-4255-BBEA-1019BFD8104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382" name="Text Box 1">
          <a:extLst>
            <a:ext uri="{FF2B5EF4-FFF2-40B4-BE49-F238E27FC236}">
              <a16:creationId xmlns:a16="http://schemas.microsoft.com/office/drawing/2014/main" id="{AB8C580F-47CC-4EDE-8E5F-7EF8E48BF07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383" name="Text Box 1">
          <a:extLst>
            <a:ext uri="{FF2B5EF4-FFF2-40B4-BE49-F238E27FC236}">
              <a16:creationId xmlns:a16="http://schemas.microsoft.com/office/drawing/2014/main" id="{4C16DF29-A5E7-423F-B057-B3130FF7A57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384" name="Text Box 1">
          <a:extLst>
            <a:ext uri="{FF2B5EF4-FFF2-40B4-BE49-F238E27FC236}">
              <a16:creationId xmlns:a16="http://schemas.microsoft.com/office/drawing/2014/main" id="{8CD21611-6E4A-4A52-AE0C-394DE744EA6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385" name="Text Box 1">
          <a:extLst>
            <a:ext uri="{FF2B5EF4-FFF2-40B4-BE49-F238E27FC236}">
              <a16:creationId xmlns:a16="http://schemas.microsoft.com/office/drawing/2014/main" id="{548C89F2-472D-4ECA-89FC-A469C250375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386" name="Text Box 1">
          <a:extLst>
            <a:ext uri="{FF2B5EF4-FFF2-40B4-BE49-F238E27FC236}">
              <a16:creationId xmlns:a16="http://schemas.microsoft.com/office/drawing/2014/main" id="{6B4BB79F-44A6-4D44-BBA8-A7C685908FD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387" name="Text Box 1">
          <a:extLst>
            <a:ext uri="{FF2B5EF4-FFF2-40B4-BE49-F238E27FC236}">
              <a16:creationId xmlns:a16="http://schemas.microsoft.com/office/drawing/2014/main" id="{D45006E7-F2AE-4452-9CB7-50CB8D13719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388" name="Text Box 1">
          <a:extLst>
            <a:ext uri="{FF2B5EF4-FFF2-40B4-BE49-F238E27FC236}">
              <a16:creationId xmlns:a16="http://schemas.microsoft.com/office/drawing/2014/main" id="{EFE4BAEA-56A1-407C-AF45-DB1847BB528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389" name="Text Box 1">
          <a:extLst>
            <a:ext uri="{FF2B5EF4-FFF2-40B4-BE49-F238E27FC236}">
              <a16:creationId xmlns:a16="http://schemas.microsoft.com/office/drawing/2014/main" id="{2EFD4D95-A4DB-44C8-9B1D-752712A4EEA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390" name="Text Box 1">
          <a:extLst>
            <a:ext uri="{FF2B5EF4-FFF2-40B4-BE49-F238E27FC236}">
              <a16:creationId xmlns:a16="http://schemas.microsoft.com/office/drawing/2014/main" id="{8976A44D-03E5-4B05-9112-3736A7371C1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391" name="Text Box 1">
          <a:extLst>
            <a:ext uri="{FF2B5EF4-FFF2-40B4-BE49-F238E27FC236}">
              <a16:creationId xmlns:a16="http://schemas.microsoft.com/office/drawing/2014/main" id="{5FB0B470-146C-448F-92D9-3F034AC65AD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392" name="Text Box 1">
          <a:extLst>
            <a:ext uri="{FF2B5EF4-FFF2-40B4-BE49-F238E27FC236}">
              <a16:creationId xmlns:a16="http://schemas.microsoft.com/office/drawing/2014/main" id="{DE1A8A46-409C-4DC0-8244-E8E5A150BAA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393" name="Text Box 1">
          <a:extLst>
            <a:ext uri="{FF2B5EF4-FFF2-40B4-BE49-F238E27FC236}">
              <a16:creationId xmlns:a16="http://schemas.microsoft.com/office/drawing/2014/main" id="{5177607B-0082-44C9-A039-267460E2CF6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394" name="Text Box 1">
          <a:extLst>
            <a:ext uri="{FF2B5EF4-FFF2-40B4-BE49-F238E27FC236}">
              <a16:creationId xmlns:a16="http://schemas.microsoft.com/office/drawing/2014/main" id="{E95C97EA-5FE6-4D85-83E1-4F13E82921E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395" name="Text Box 1">
          <a:extLst>
            <a:ext uri="{FF2B5EF4-FFF2-40B4-BE49-F238E27FC236}">
              <a16:creationId xmlns:a16="http://schemas.microsoft.com/office/drawing/2014/main" id="{A12F7857-C890-44EB-B7A3-3E9753F4E1C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396" name="Text Box 1">
          <a:extLst>
            <a:ext uri="{FF2B5EF4-FFF2-40B4-BE49-F238E27FC236}">
              <a16:creationId xmlns:a16="http://schemas.microsoft.com/office/drawing/2014/main" id="{7A1E62F0-9624-4C4B-AF12-F281C74CCB8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397" name="Text Box 1">
          <a:extLst>
            <a:ext uri="{FF2B5EF4-FFF2-40B4-BE49-F238E27FC236}">
              <a16:creationId xmlns:a16="http://schemas.microsoft.com/office/drawing/2014/main" id="{5DFF329A-9253-4E61-A0B6-33E848B612C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398" name="Text Box 1">
          <a:extLst>
            <a:ext uri="{FF2B5EF4-FFF2-40B4-BE49-F238E27FC236}">
              <a16:creationId xmlns:a16="http://schemas.microsoft.com/office/drawing/2014/main" id="{CC6A20E3-0698-40AD-8B37-47A072AD31D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399" name="Text Box 1">
          <a:extLst>
            <a:ext uri="{FF2B5EF4-FFF2-40B4-BE49-F238E27FC236}">
              <a16:creationId xmlns:a16="http://schemas.microsoft.com/office/drawing/2014/main" id="{B6277D56-A0E8-458B-8D5D-F0A5E446DF2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400" name="Text Box 1">
          <a:extLst>
            <a:ext uri="{FF2B5EF4-FFF2-40B4-BE49-F238E27FC236}">
              <a16:creationId xmlns:a16="http://schemas.microsoft.com/office/drawing/2014/main" id="{2CBB0840-A974-4122-AE1F-7835EF657F1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401" name="Text Box 1">
          <a:extLst>
            <a:ext uri="{FF2B5EF4-FFF2-40B4-BE49-F238E27FC236}">
              <a16:creationId xmlns:a16="http://schemas.microsoft.com/office/drawing/2014/main" id="{C7C2161A-9E7A-4BAD-84CA-2349A1FA106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402" name="Text Box 1">
          <a:extLst>
            <a:ext uri="{FF2B5EF4-FFF2-40B4-BE49-F238E27FC236}">
              <a16:creationId xmlns:a16="http://schemas.microsoft.com/office/drawing/2014/main" id="{608AB8FC-F81F-4D8D-B292-194A7EAEF7B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403" name="Text Box 1">
          <a:extLst>
            <a:ext uri="{FF2B5EF4-FFF2-40B4-BE49-F238E27FC236}">
              <a16:creationId xmlns:a16="http://schemas.microsoft.com/office/drawing/2014/main" id="{AFD8DC5F-FED6-4863-B315-FB701BA0D19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404" name="Text Box 1">
          <a:extLst>
            <a:ext uri="{FF2B5EF4-FFF2-40B4-BE49-F238E27FC236}">
              <a16:creationId xmlns:a16="http://schemas.microsoft.com/office/drawing/2014/main" id="{52A8F0BB-3271-417B-880A-2C20F91EE38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405" name="Text Box 1">
          <a:extLst>
            <a:ext uri="{FF2B5EF4-FFF2-40B4-BE49-F238E27FC236}">
              <a16:creationId xmlns:a16="http://schemas.microsoft.com/office/drawing/2014/main" id="{EFB76418-2205-4A82-BEDB-5FD38E45DB8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406" name="Text Box 1">
          <a:extLst>
            <a:ext uri="{FF2B5EF4-FFF2-40B4-BE49-F238E27FC236}">
              <a16:creationId xmlns:a16="http://schemas.microsoft.com/office/drawing/2014/main" id="{556F299A-77C8-486B-938E-0978BE17158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407" name="Text Box 1">
          <a:extLst>
            <a:ext uri="{FF2B5EF4-FFF2-40B4-BE49-F238E27FC236}">
              <a16:creationId xmlns:a16="http://schemas.microsoft.com/office/drawing/2014/main" id="{8A256AE2-A5CB-4336-B258-D52238CAED3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408" name="Text Box 1">
          <a:extLst>
            <a:ext uri="{FF2B5EF4-FFF2-40B4-BE49-F238E27FC236}">
              <a16:creationId xmlns:a16="http://schemas.microsoft.com/office/drawing/2014/main" id="{8273D004-CB12-4695-A930-07171EF7920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409" name="Text Box 1">
          <a:extLst>
            <a:ext uri="{FF2B5EF4-FFF2-40B4-BE49-F238E27FC236}">
              <a16:creationId xmlns:a16="http://schemas.microsoft.com/office/drawing/2014/main" id="{B1ECD04E-90E7-4879-8E58-1D11148D856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410" name="Text Box 1">
          <a:extLst>
            <a:ext uri="{FF2B5EF4-FFF2-40B4-BE49-F238E27FC236}">
              <a16:creationId xmlns:a16="http://schemas.microsoft.com/office/drawing/2014/main" id="{4E15BB58-E147-4E8B-86AA-2D3CF5AD6C4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411" name="Text Box 1">
          <a:extLst>
            <a:ext uri="{FF2B5EF4-FFF2-40B4-BE49-F238E27FC236}">
              <a16:creationId xmlns:a16="http://schemas.microsoft.com/office/drawing/2014/main" id="{A3721F66-15D4-431B-8CD5-4259A7DCDD3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412" name="Text Box 1">
          <a:extLst>
            <a:ext uri="{FF2B5EF4-FFF2-40B4-BE49-F238E27FC236}">
              <a16:creationId xmlns:a16="http://schemas.microsoft.com/office/drawing/2014/main" id="{4024776C-782E-4C3C-BFCF-3ED59E3DFE4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413" name="Text Box 1">
          <a:extLst>
            <a:ext uri="{FF2B5EF4-FFF2-40B4-BE49-F238E27FC236}">
              <a16:creationId xmlns:a16="http://schemas.microsoft.com/office/drawing/2014/main" id="{C5CA5BEB-A05F-463B-A92B-89A3CE80248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414" name="Text Box 1">
          <a:extLst>
            <a:ext uri="{FF2B5EF4-FFF2-40B4-BE49-F238E27FC236}">
              <a16:creationId xmlns:a16="http://schemas.microsoft.com/office/drawing/2014/main" id="{1664270E-B8CC-4B80-B667-2EC6022E89B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415" name="Text Box 1">
          <a:extLst>
            <a:ext uri="{FF2B5EF4-FFF2-40B4-BE49-F238E27FC236}">
              <a16:creationId xmlns:a16="http://schemas.microsoft.com/office/drawing/2014/main" id="{EDFC3C73-F15E-4146-A414-FCB1578637D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416" name="Text Box 1">
          <a:extLst>
            <a:ext uri="{FF2B5EF4-FFF2-40B4-BE49-F238E27FC236}">
              <a16:creationId xmlns:a16="http://schemas.microsoft.com/office/drawing/2014/main" id="{CBFCD759-D7D5-4AAC-87BE-3736CC3F9DC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417" name="Text Box 1">
          <a:extLst>
            <a:ext uri="{FF2B5EF4-FFF2-40B4-BE49-F238E27FC236}">
              <a16:creationId xmlns:a16="http://schemas.microsoft.com/office/drawing/2014/main" id="{A5359127-0C3E-4E0B-A0C8-718B8E78EAB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418" name="Text Box 1">
          <a:extLst>
            <a:ext uri="{FF2B5EF4-FFF2-40B4-BE49-F238E27FC236}">
              <a16:creationId xmlns:a16="http://schemas.microsoft.com/office/drawing/2014/main" id="{4CCD4D2E-59AA-4DE4-BA41-46718F16CF7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419" name="Text Box 1">
          <a:extLst>
            <a:ext uri="{FF2B5EF4-FFF2-40B4-BE49-F238E27FC236}">
              <a16:creationId xmlns:a16="http://schemas.microsoft.com/office/drawing/2014/main" id="{68F85442-FD92-43E0-AD4C-9D97193E630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420" name="Text Box 1">
          <a:extLst>
            <a:ext uri="{FF2B5EF4-FFF2-40B4-BE49-F238E27FC236}">
              <a16:creationId xmlns:a16="http://schemas.microsoft.com/office/drawing/2014/main" id="{08048EC0-FAA2-41A4-AE14-9CAA6D6D165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421" name="Text Box 1">
          <a:extLst>
            <a:ext uri="{FF2B5EF4-FFF2-40B4-BE49-F238E27FC236}">
              <a16:creationId xmlns:a16="http://schemas.microsoft.com/office/drawing/2014/main" id="{C7C3CCF9-DA85-4A3D-9A78-76064A48241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422" name="Text Box 1">
          <a:extLst>
            <a:ext uri="{FF2B5EF4-FFF2-40B4-BE49-F238E27FC236}">
              <a16:creationId xmlns:a16="http://schemas.microsoft.com/office/drawing/2014/main" id="{377DDE50-A36A-4605-B0D2-77962146CC4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423" name="Text Box 1">
          <a:extLst>
            <a:ext uri="{FF2B5EF4-FFF2-40B4-BE49-F238E27FC236}">
              <a16:creationId xmlns:a16="http://schemas.microsoft.com/office/drawing/2014/main" id="{0BAA2C9C-E766-4C91-B5E4-8AF216A424F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424" name="Text Box 1">
          <a:extLst>
            <a:ext uri="{FF2B5EF4-FFF2-40B4-BE49-F238E27FC236}">
              <a16:creationId xmlns:a16="http://schemas.microsoft.com/office/drawing/2014/main" id="{8C6760EF-1C38-4601-A82F-7EA7FEF33C2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425" name="Text Box 1">
          <a:extLst>
            <a:ext uri="{FF2B5EF4-FFF2-40B4-BE49-F238E27FC236}">
              <a16:creationId xmlns:a16="http://schemas.microsoft.com/office/drawing/2014/main" id="{193F0A12-E53A-4070-9397-AA22574D67B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426" name="Text Box 1">
          <a:extLst>
            <a:ext uri="{FF2B5EF4-FFF2-40B4-BE49-F238E27FC236}">
              <a16:creationId xmlns:a16="http://schemas.microsoft.com/office/drawing/2014/main" id="{1FA09D15-2984-41D7-8C1B-1040F457AD4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427" name="Text Box 1">
          <a:extLst>
            <a:ext uri="{FF2B5EF4-FFF2-40B4-BE49-F238E27FC236}">
              <a16:creationId xmlns:a16="http://schemas.microsoft.com/office/drawing/2014/main" id="{2F78287F-BE16-4346-91FD-CB947DBC4F2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428" name="Text Box 1">
          <a:extLst>
            <a:ext uri="{FF2B5EF4-FFF2-40B4-BE49-F238E27FC236}">
              <a16:creationId xmlns:a16="http://schemas.microsoft.com/office/drawing/2014/main" id="{047CA304-AE74-47D7-AD8C-98ED41A9BDC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429" name="Text Box 1">
          <a:extLst>
            <a:ext uri="{FF2B5EF4-FFF2-40B4-BE49-F238E27FC236}">
              <a16:creationId xmlns:a16="http://schemas.microsoft.com/office/drawing/2014/main" id="{8D24F99E-E761-4702-AB7E-51FAA25DDC1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430" name="Text Box 1">
          <a:extLst>
            <a:ext uri="{FF2B5EF4-FFF2-40B4-BE49-F238E27FC236}">
              <a16:creationId xmlns:a16="http://schemas.microsoft.com/office/drawing/2014/main" id="{A349C2EE-0E8D-43B0-BD68-C7EC9E7F285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431" name="Text Box 1">
          <a:extLst>
            <a:ext uri="{FF2B5EF4-FFF2-40B4-BE49-F238E27FC236}">
              <a16:creationId xmlns:a16="http://schemas.microsoft.com/office/drawing/2014/main" id="{ACBDF53C-2F58-4B97-A7FC-66F2FB82657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432" name="Text Box 1">
          <a:extLst>
            <a:ext uri="{FF2B5EF4-FFF2-40B4-BE49-F238E27FC236}">
              <a16:creationId xmlns:a16="http://schemas.microsoft.com/office/drawing/2014/main" id="{4334A8D6-28DF-46D4-A121-7A1F18F9082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433" name="Text Box 1">
          <a:extLst>
            <a:ext uri="{FF2B5EF4-FFF2-40B4-BE49-F238E27FC236}">
              <a16:creationId xmlns:a16="http://schemas.microsoft.com/office/drawing/2014/main" id="{6B7DBFD5-471C-4F0A-9A0E-DE787913928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434" name="Text Box 1">
          <a:extLst>
            <a:ext uri="{FF2B5EF4-FFF2-40B4-BE49-F238E27FC236}">
              <a16:creationId xmlns:a16="http://schemas.microsoft.com/office/drawing/2014/main" id="{1F3A2322-9774-4E31-A725-50A7F46C197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435" name="Text Box 1">
          <a:extLst>
            <a:ext uri="{FF2B5EF4-FFF2-40B4-BE49-F238E27FC236}">
              <a16:creationId xmlns:a16="http://schemas.microsoft.com/office/drawing/2014/main" id="{5C0CFB5A-6EE1-40B3-B2B8-25AA9E02915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436" name="Text Box 1">
          <a:extLst>
            <a:ext uri="{FF2B5EF4-FFF2-40B4-BE49-F238E27FC236}">
              <a16:creationId xmlns:a16="http://schemas.microsoft.com/office/drawing/2014/main" id="{3EB40082-F3E7-4B8E-8AC9-5BA37013CE7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437" name="Text Box 1">
          <a:extLst>
            <a:ext uri="{FF2B5EF4-FFF2-40B4-BE49-F238E27FC236}">
              <a16:creationId xmlns:a16="http://schemas.microsoft.com/office/drawing/2014/main" id="{6868B56B-2815-4BD8-9441-F3CB27F07A1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438" name="Text Box 1">
          <a:extLst>
            <a:ext uri="{FF2B5EF4-FFF2-40B4-BE49-F238E27FC236}">
              <a16:creationId xmlns:a16="http://schemas.microsoft.com/office/drawing/2014/main" id="{6F1A676C-3D25-43EB-9DB2-401456F6301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439" name="Text Box 1">
          <a:extLst>
            <a:ext uri="{FF2B5EF4-FFF2-40B4-BE49-F238E27FC236}">
              <a16:creationId xmlns:a16="http://schemas.microsoft.com/office/drawing/2014/main" id="{DF687ED7-A09F-4F6B-86A4-0DA4E62BDB0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440" name="Text Box 1">
          <a:extLst>
            <a:ext uri="{FF2B5EF4-FFF2-40B4-BE49-F238E27FC236}">
              <a16:creationId xmlns:a16="http://schemas.microsoft.com/office/drawing/2014/main" id="{77E23E2A-24C2-4BD8-9202-6D56B606C0D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441" name="Text Box 1">
          <a:extLst>
            <a:ext uri="{FF2B5EF4-FFF2-40B4-BE49-F238E27FC236}">
              <a16:creationId xmlns:a16="http://schemas.microsoft.com/office/drawing/2014/main" id="{DF599B92-C636-41E3-AF8A-349F98CA92E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442" name="Text Box 1">
          <a:extLst>
            <a:ext uri="{FF2B5EF4-FFF2-40B4-BE49-F238E27FC236}">
              <a16:creationId xmlns:a16="http://schemas.microsoft.com/office/drawing/2014/main" id="{10FC06E9-D847-484A-9382-D681A6CDC63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443" name="Text Box 1">
          <a:extLst>
            <a:ext uri="{FF2B5EF4-FFF2-40B4-BE49-F238E27FC236}">
              <a16:creationId xmlns:a16="http://schemas.microsoft.com/office/drawing/2014/main" id="{A98EADCB-B3FD-43C0-B3BE-4D873EC435B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444" name="Text Box 1">
          <a:extLst>
            <a:ext uri="{FF2B5EF4-FFF2-40B4-BE49-F238E27FC236}">
              <a16:creationId xmlns:a16="http://schemas.microsoft.com/office/drawing/2014/main" id="{3C34054E-B4D3-48EE-A4BA-1F78F61E04C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445" name="Text Box 1">
          <a:extLst>
            <a:ext uri="{FF2B5EF4-FFF2-40B4-BE49-F238E27FC236}">
              <a16:creationId xmlns:a16="http://schemas.microsoft.com/office/drawing/2014/main" id="{ACAB6772-15F8-4FD1-86FC-EC061ED2D93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446" name="Text Box 1">
          <a:extLst>
            <a:ext uri="{FF2B5EF4-FFF2-40B4-BE49-F238E27FC236}">
              <a16:creationId xmlns:a16="http://schemas.microsoft.com/office/drawing/2014/main" id="{2487E9EB-A414-4200-90CD-DB977258DCC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447" name="Text Box 1">
          <a:extLst>
            <a:ext uri="{FF2B5EF4-FFF2-40B4-BE49-F238E27FC236}">
              <a16:creationId xmlns:a16="http://schemas.microsoft.com/office/drawing/2014/main" id="{CEE81431-2250-4B5F-8ADB-0F23F2C764A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448" name="Text Box 1">
          <a:extLst>
            <a:ext uri="{FF2B5EF4-FFF2-40B4-BE49-F238E27FC236}">
              <a16:creationId xmlns:a16="http://schemas.microsoft.com/office/drawing/2014/main" id="{B6A4D915-DC38-4688-BD25-5785E5589D1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449" name="Text Box 1">
          <a:extLst>
            <a:ext uri="{FF2B5EF4-FFF2-40B4-BE49-F238E27FC236}">
              <a16:creationId xmlns:a16="http://schemas.microsoft.com/office/drawing/2014/main" id="{D37DD604-EDE5-4971-969A-5D00F0FE8B2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450" name="Text Box 1">
          <a:extLst>
            <a:ext uri="{FF2B5EF4-FFF2-40B4-BE49-F238E27FC236}">
              <a16:creationId xmlns:a16="http://schemas.microsoft.com/office/drawing/2014/main" id="{CC9C5F9D-E13F-47E3-BD82-DDCAAC3DE75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451" name="Text Box 1">
          <a:extLst>
            <a:ext uri="{FF2B5EF4-FFF2-40B4-BE49-F238E27FC236}">
              <a16:creationId xmlns:a16="http://schemas.microsoft.com/office/drawing/2014/main" id="{34B18DD8-7389-419B-AB95-1306A366F4F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452" name="Text Box 1">
          <a:extLst>
            <a:ext uri="{FF2B5EF4-FFF2-40B4-BE49-F238E27FC236}">
              <a16:creationId xmlns:a16="http://schemas.microsoft.com/office/drawing/2014/main" id="{CE5F6B70-5D0D-4A84-BBD4-6A91CA5653E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453" name="Text Box 1">
          <a:extLst>
            <a:ext uri="{FF2B5EF4-FFF2-40B4-BE49-F238E27FC236}">
              <a16:creationId xmlns:a16="http://schemas.microsoft.com/office/drawing/2014/main" id="{182732EC-9B6C-4868-8C7D-2E6A9A145E1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454" name="Text Box 1">
          <a:extLst>
            <a:ext uri="{FF2B5EF4-FFF2-40B4-BE49-F238E27FC236}">
              <a16:creationId xmlns:a16="http://schemas.microsoft.com/office/drawing/2014/main" id="{F6D28EF1-FFD8-4029-80A7-D2BA306827D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455" name="Text Box 1">
          <a:extLst>
            <a:ext uri="{FF2B5EF4-FFF2-40B4-BE49-F238E27FC236}">
              <a16:creationId xmlns:a16="http://schemas.microsoft.com/office/drawing/2014/main" id="{815CA8FB-8D89-4584-AB63-7000596956A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456" name="Text Box 1">
          <a:extLst>
            <a:ext uri="{FF2B5EF4-FFF2-40B4-BE49-F238E27FC236}">
              <a16:creationId xmlns:a16="http://schemas.microsoft.com/office/drawing/2014/main" id="{C459CACA-6BA2-4D09-AF2E-D05B292C08E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457" name="Text Box 1">
          <a:extLst>
            <a:ext uri="{FF2B5EF4-FFF2-40B4-BE49-F238E27FC236}">
              <a16:creationId xmlns:a16="http://schemas.microsoft.com/office/drawing/2014/main" id="{8BA4EFF7-C660-4FB2-954B-E9AE8F2062E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458" name="Text Box 1">
          <a:extLst>
            <a:ext uri="{FF2B5EF4-FFF2-40B4-BE49-F238E27FC236}">
              <a16:creationId xmlns:a16="http://schemas.microsoft.com/office/drawing/2014/main" id="{C476E105-85BF-4D39-8ECF-F895B7EBAFD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459" name="Text Box 1">
          <a:extLst>
            <a:ext uri="{FF2B5EF4-FFF2-40B4-BE49-F238E27FC236}">
              <a16:creationId xmlns:a16="http://schemas.microsoft.com/office/drawing/2014/main" id="{11CF3419-16B7-433A-97DC-A9C6B5C8C9A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460" name="Text Box 1">
          <a:extLst>
            <a:ext uri="{FF2B5EF4-FFF2-40B4-BE49-F238E27FC236}">
              <a16:creationId xmlns:a16="http://schemas.microsoft.com/office/drawing/2014/main" id="{DC2B3EE3-B2F7-4696-80CE-58E051474B3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461" name="Text Box 1">
          <a:extLst>
            <a:ext uri="{FF2B5EF4-FFF2-40B4-BE49-F238E27FC236}">
              <a16:creationId xmlns:a16="http://schemas.microsoft.com/office/drawing/2014/main" id="{C1737DE2-1A46-48E3-8305-43CA73EA54A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462" name="Text Box 1">
          <a:extLst>
            <a:ext uri="{FF2B5EF4-FFF2-40B4-BE49-F238E27FC236}">
              <a16:creationId xmlns:a16="http://schemas.microsoft.com/office/drawing/2014/main" id="{E5F742A1-DE67-4960-A341-D4AB5F43DB0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463" name="Text Box 1">
          <a:extLst>
            <a:ext uri="{FF2B5EF4-FFF2-40B4-BE49-F238E27FC236}">
              <a16:creationId xmlns:a16="http://schemas.microsoft.com/office/drawing/2014/main" id="{6DCF1A32-6C96-44B8-92FE-4018792480F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464" name="Text Box 1">
          <a:extLst>
            <a:ext uri="{FF2B5EF4-FFF2-40B4-BE49-F238E27FC236}">
              <a16:creationId xmlns:a16="http://schemas.microsoft.com/office/drawing/2014/main" id="{4B5BB96F-3E99-4089-9DC1-16E48BED221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465" name="Text Box 1">
          <a:extLst>
            <a:ext uri="{FF2B5EF4-FFF2-40B4-BE49-F238E27FC236}">
              <a16:creationId xmlns:a16="http://schemas.microsoft.com/office/drawing/2014/main" id="{A64702BA-1B58-41E5-BB6F-BEBDE47D828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466" name="Text Box 1">
          <a:extLst>
            <a:ext uri="{FF2B5EF4-FFF2-40B4-BE49-F238E27FC236}">
              <a16:creationId xmlns:a16="http://schemas.microsoft.com/office/drawing/2014/main" id="{65E45104-4785-460F-8C68-0E7658306B5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467" name="Text Box 1">
          <a:extLst>
            <a:ext uri="{FF2B5EF4-FFF2-40B4-BE49-F238E27FC236}">
              <a16:creationId xmlns:a16="http://schemas.microsoft.com/office/drawing/2014/main" id="{A09852C1-08A2-4080-9F3E-E4912ED705D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468" name="Text Box 1">
          <a:extLst>
            <a:ext uri="{FF2B5EF4-FFF2-40B4-BE49-F238E27FC236}">
              <a16:creationId xmlns:a16="http://schemas.microsoft.com/office/drawing/2014/main" id="{1CC44EF6-CB65-421C-B66C-EBE6230FE90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469" name="Text Box 1">
          <a:extLst>
            <a:ext uri="{FF2B5EF4-FFF2-40B4-BE49-F238E27FC236}">
              <a16:creationId xmlns:a16="http://schemas.microsoft.com/office/drawing/2014/main" id="{C50C0F50-F8CC-44FB-A6A1-4B4C7B58739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470" name="Text Box 1">
          <a:extLst>
            <a:ext uri="{FF2B5EF4-FFF2-40B4-BE49-F238E27FC236}">
              <a16:creationId xmlns:a16="http://schemas.microsoft.com/office/drawing/2014/main" id="{99E0A94E-42A9-4914-9293-5D3D68231A3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471" name="Text Box 1">
          <a:extLst>
            <a:ext uri="{FF2B5EF4-FFF2-40B4-BE49-F238E27FC236}">
              <a16:creationId xmlns:a16="http://schemas.microsoft.com/office/drawing/2014/main" id="{927C0032-2556-4052-88FB-C047416F7E8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472" name="Text Box 1">
          <a:extLst>
            <a:ext uri="{FF2B5EF4-FFF2-40B4-BE49-F238E27FC236}">
              <a16:creationId xmlns:a16="http://schemas.microsoft.com/office/drawing/2014/main" id="{53D116D3-B86A-49C9-9E2B-8F367125270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473" name="Text Box 1">
          <a:extLst>
            <a:ext uri="{FF2B5EF4-FFF2-40B4-BE49-F238E27FC236}">
              <a16:creationId xmlns:a16="http://schemas.microsoft.com/office/drawing/2014/main" id="{C02347F1-B200-4ED0-AD81-ED6542872E8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474" name="Text Box 1">
          <a:extLst>
            <a:ext uri="{FF2B5EF4-FFF2-40B4-BE49-F238E27FC236}">
              <a16:creationId xmlns:a16="http://schemas.microsoft.com/office/drawing/2014/main" id="{2FC51B95-0F91-4B21-8AB0-582A552863D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475" name="Text Box 1">
          <a:extLst>
            <a:ext uri="{FF2B5EF4-FFF2-40B4-BE49-F238E27FC236}">
              <a16:creationId xmlns:a16="http://schemas.microsoft.com/office/drawing/2014/main" id="{D5F88F6C-3629-424C-A436-0352B8985CB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476" name="Text Box 1">
          <a:extLst>
            <a:ext uri="{FF2B5EF4-FFF2-40B4-BE49-F238E27FC236}">
              <a16:creationId xmlns:a16="http://schemas.microsoft.com/office/drawing/2014/main" id="{F43E19CB-6A2D-41F7-8B0D-E255E8F12E3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477" name="Text Box 1">
          <a:extLst>
            <a:ext uri="{FF2B5EF4-FFF2-40B4-BE49-F238E27FC236}">
              <a16:creationId xmlns:a16="http://schemas.microsoft.com/office/drawing/2014/main" id="{2AC43BA0-BDA1-4784-8317-0D8E455EBDD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478" name="Text Box 1">
          <a:extLst>
            <a:ext uri="{FF2B5EF4-FFF2-40B4-BE49-F238E27FC236}">
              <a16:creationId xmlns:a16="http://schemas.microsoft.com/office/drawing/2014/main" id="{1082506A-41BA-4880-82B6-F5C701716C5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479" name="Text Box 1">
          <a:extLst>
            <a:ext uri="{FF2B5EF4-FFF2-40B4-BE49-F238E27FC236}">
              <a16:creationId xmlns:a16="http://schemas.microsoft.com/office/drawing/2014/main" id="{7A8CF7AC-0C4B-46F9-B4BD-A9274AA75AD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480" name="Text Box 1">
          <a:extLst>
            <a:ext uri="{FF2B5EF4-FFF2-40B4-BE49-F238E27FC236}">
              <a16:creationId xmlns:a16="http://schemas.microsoft.com/office/drawing/2014/main" id="{88F0DD0E-4BC3-4510-BEF6-79686116DD8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481" name="Text Box 1">
          <a:extLst>
            <a:ext uri="{FF2B5EF4-FFF2-40B4-BE49-F238E27FC236}">
              <a16:creationId xmlns:a16="http://schemas.microsoft.com/office/drawing/2014/main" id="{628112DC-A7CC-4336-AD4B-5B8D382F700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482" name="Text Box 1">
          <a:extLst>
            <a:ext uri="{FF2B5EF4-FFF2-40B4-BE49-F238E27FC236}">
              <a16:creationId xmlns:a16="http://schemas.microsoft.com/office/drawing/2014/main" id="{99A7116C-7BCD-41D6-B5AB-17149C9D22A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483" name="Text Box 1">
          <a:extLst>
            <a:ext uri="{FF2B5EF4-FFF2-40B4-BE49-F238E27FC236}">
              <a16:creationId xmlns:a16="http://schemas.microsoft.com/office/drawing/2014/main" id="{5DEB67E2-7D8F-4303-8E5D-EB202FBEDDE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484" name="Text Box 1">
          <a:extLst>
            <a:ext uri="{FF2B5EF4-FFF2-40B4-BE49-F238E27FC236}">
              <a16:creationId xmlns:a16="http://schemas.microsoft.com/office/drawing/2014/main" id="{3585925B-4915-4225-8157-6DAC6878E01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485" name="Text Box 1">
          <a:extLst>
            <a:ext uri="{FF2B5EF4-FFF2-40B4-BE49-F238E27FC236}">
              <a16:creationId xmlns:a16="http://schemas.microsoft.com/office/drawing/2014/main" id="{1B30E852-92A1-4245-81DC-3D8A2618480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486" name="Text Box 1">
          <a:extLst>
            <a:ext uri="{FF2B5EF4-FFF2-40B4-BE49-F238E27FC236}">
              <a16:creationId xmlns:a16="http://schemas.microsoft.com/office/drawing/2014/main" id="{18949219-8AA4-4D87-8A82-B7D414F1D27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487" name="Text Box 1">
          <a:extLst>
            <a:ext uri="{FF2B5EF4-FFF2-40B4-BE49-F238E27FC236}">
              <a16:creationId xmlns:a16="http://schemas.microsoft.com/office/drawing/2014/main" id="{BFF73948-2D2B-4009-AC84-954F6E48E02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488" name="Text Box 1">
          <a:extLst>
            <a:ext uri="{FF2B5EF4-FFF2-40B4-BE49-F238E27FC236}">
              <a16:creationId xmlns:a16="http://schemas.microsoft.com/office/drawing/2014/main" id="{620F4EFB-F6BA-4F85-A87B-2B2AC69E2C4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489" name="Text Box 1">
          <a:extLst>
            <a:ext uri="{FF2B5EF4-FFF2-40B4-BE49-F238E27FC236}">
              <a16:creationId xmlns:a16="http://schemas.microsoft.com/office/drawing/2014/main" id="{B320166D-237F-4A55-8A35-2C0BC1FF6F4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490" name="Text Box 1">
          <a:extLst>
            <a:ext uri="{FF2B5EF4-FFF2-40B4-BE49-F238E27FC236}">
              <a16:creationId xmlns:a16="http://schemas.microsoft.com/office/drawing/2014/main" id="{DFEC0CF1-85D9-412F-8130-411522CED13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491" name="Text Box 1">
          <a:extLst>
            <a:ext uri="{FF2B5EF4-FFF2-40B4-BE49-F238E27FC236}">
              <a16:creationId xmlns:a16="http://schemas.microsoft.com/office/drawing/2014/main" id="{80314FCC-B67F-4E89-B1AD-EC1BBA29989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492" name="Text Box 1">
          <a:extLst>
            <a:ext uri="{FF2B5EF4-FFF2-40B4-BE49-F238E27FC236}">
              <a16:creationId xmlns:a16="http://schemas.microsoft.com/office/drawing/2014/main" id="{A0A0C4DA-B924-4C47-89CF-6560EC450B0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493" name="Text Box 1">
          <a:extLst>
            <a:ext uri="{FF2B5EF4-FFF2-40B4-BE49-F238E27FC236}">
              <a16:creationId xmlns:a16="http://schemas.microsoft.com/office/drawing/2014/main" id="{557BFC21-346E-4401-933C-70019F4A83F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494" name="Text Box 1">
          <a:extLst>
            <a:ext uri="{FF2B5EF4-FFF2-40B4-BE49-F238E27FC236}">
              <a16:creationId xmlns:a16="http://schemas.microsoft.com/office/drawing/2014/main" id="{BFED0EBC-BDA7-49C0-81F7-2F06E4D34E3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495" name="Text Box 1">
          <a:extLst>
            <a:ext uri="{FF2B5EF4-FFF2-40B4-BE49-F238E27FC236}">
              <a16:creationId xmlns:a16="http://schemas.microsoft.com/office/drawing/2014/main" id="{1DCDB486-0645-4A7B-9E0F-9E9C3B2EA6C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496" name="Text Box 1">
          <a:extLst>
            <a:ext uri="{FF2B5EF4-FFF2-40B4-BE49-F238E27FC236}">
              <a16:creationId xmlns:a16="http://schemas.microsoft.com/office/drawing/2014/main" id="{68C068BE-27A3-49A9-A3B7-26ACF7250D1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497" name="Text Box 1">
          <a:extLst>
            <a:ext uri="{FF2B5EF4-FFF2-40B4-BE49-F238E27FC236}">
              <a16:creationId xmlns:a16="http://schemas.microsoft.com/office/drawing/2014/main" id="{AB15A791-DB44-4FE5-B47B-A480E98A072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498" name="Text Box 1">
          <a:extLst>
            <a:ext uri="{FF2B5EF4-FFF2-40B4-BE49-F238E27FC236}">
              <a16:creationId xmlns:a16="http://schemas.microsoft.com/office/drawing/2014/main" id="{AD0DCC06-D9EB-4640-A0F6-94E3735948E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499" name="Text Box 1">
          <a:extLst>
            <a:ext uri="{FF2B5EF4-FFF2-40B4-BE49-F238E27FC236}">
              <a16:creationId xmlns:a16="http://schemas.microsoft.com/office/drawing/2014/main" id="{BC9AA786-1EA4-434C-8A59-8EB4CE44B82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500" name="Text Box 1">
          <a:extLst>
            <a:ext uri="{FF2B5EF4-FFF2-40B4-BE49-F238E27FC236}">
              <a16:creationId xmlns:a16="http://schemas.microsoft.com/office/drawing/2014/main" id="{33474974-A904-45DA-B5D0-C46F1206C26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501" name="Text Box 1">
          <a:extLst>
            <a:ext uri="{FF2B5EF4-FFF2-40B4-BE49-F238E27FC236}">
              <a16:creationId xmlns:a16="http://schemas.microsoft.com/office/drawing/2014/main" id="{63FAAC13-1707-46FE-9B4F-BEE6BF4C90F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502" name="Text Box 1">
          <a:extLst>
            <a:ext uri="{FF2B5EF4-FFF2-40B4-BE49-F238E27FC236}">
              <a16:creationId xmlns:a16="http://schemas.microsoft.com/office/drawing/2014/main" id="{6E1423B7-FBA3-4D40-9E99-60D4951153C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503" name="Text Box 1">
          <a:extLst>
            <a:ext uri="{FF2B5EF4-FFF2-40B4-BE49-F238E27FC236}">
              <a16:creationId xmlns:a16="http://schemas.microsoft.com/office/drawing/2014/main" id="{B77BB978-04FB-4055-B3DF-3B3C392A2B0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504" name="Text Box 1">
          <a:extLst>
            <a:ext uri="{FF2B5EF4-FFF2-40B4-BE49-F238E27FC236}">
              <a16:creationId xmlns:a16="http://schemas.microsoft.com/office/drawing/2014/main" id="{8082221E-D019-4482-A369-1692D6DA9D0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505" name="Text Box 1">
          <a:extLst>
            <a:ext uri="{FF2B5EF4-FFF2-40B4-BE49-F238E27FC236}">
              <a16:creationId xmlns:a16="http://schemas.microsoft.com/office/drawing/2014/main" id="{B480B16A-5DE3-4A13-B870-800909A342A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506" name="Text Box 1">
          <a:extLst>
            <a:ext uri="{FF2B5EF4-FFF2-40B4-BE49-F238E27FC236}">
              <a16:creationId xmlns:a16="http://schemas.microsoft.com/office/drawing/2014/main" id="{2301AD26-41E9-491F-A6D4-8F813DDDBC1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507" name="Text Box 1">
          <a:extLst>
            <a:ext uri="{FF2B5EF4-FFF2-40B4-BE49-F238E27FC236}">
              <a16:creationId xmlns:a16="http://schemas.microsoft.com/office/drawing/2014/main" id="{9274BC33-A513-4751-966B-ABB3EDA2F52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508" name="Text Box 1">
          <a:extLst>
            <a:ext uri="{FF2B5EF4-FFF2-40B4-BE49-F238E27FC236}">
              <a16:creationId xmlns:a16="http://schemas.microsoft.com/office/drawing/2014/main" id="{A9D6AABC-90A7-45AA-9632-4D2AC0D3AD5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509" name="Text Box 1">
          <a:extLst>
            <a:ext uri="{FF2B5EF4-FFF2-40B4-BE49-F238E27FC236}">
              <a16:creationId xmlns:a16="http://schemas.microsoft.com/office/drawing/2014/main" id="{34E986A6-0057-4BB7-A3BA-C6250FBB388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510" name="Text Box 1">
          <a:extLst>
            <a:ext uri="{FF2B5EF4-FFF2-40B4-BE49-F238E27FC236}">
              <a16:creationId xmlns:a16="http://schemas.microsoft.com/office/drawing/2014/main" id="{2DFC0407-B54D-4819-942D-3B7EC261D11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511" name="Text Box 1">
          <a:extLst>
            <a:ext uri="{FF2B5EF4-FFF2-40B4-BE49-F238E27FC236}">
              <a16:creationId xmlns:a16="http://schemas.microsoft.com/office/drawing/2014/main" id="{1F2CDDCD-EBB8-405C-BE1A-0145AB0A4B3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512" name="Text Box 1">
          <a:extLst>
            <a:ext uri="{FF2B5EF4-FFF2-40B4-BE49-F238E27FC236}">
              <a16:creationId xmlns:a16="http://schemas.microsoft.com/office/drawing/2014/main" id="{5C884A15-FC6C-4F59-8BB3-A267D6A99CB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513" name="Text Box 1">
          <a:extLst>
            <a:ext uri="{FF2B5EF4-FFF2-40B4-BE49-F238E27FC236}">
              <a16:creationId xmlns:a16="http://schemas.microsoft.com/office/drawing/2014/main" id="{F8D3042A-EB91-40C7-AD6A-2B0C3C1EEE2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514" name="Text Box 1">
          <a:extLst>
            <a:ext uri="{FF2B5EF4-FFF2-40B4-BE49-F238E27FC236}">
              <a16:creationId xmlns:a16="http://schemas.microsoft.com/office/drawing/2014/main" id="{134D986D-999C-45F1-A2BB-29285687CF0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515" name="Text Box 1">
          <a:extLst>
            <a:ext uri="{FF2B5EF4-FFF2-40B4-BE49-F238E27FC236}">
              <a16:creationId xmlns:a16="http://schemas.microsoft.com/office/drawing/2014/main" id="{2B491249-2687-425F-8D34-1C84B5E80A1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516" name="Text Box 1">
          <a:extLst>
            <a:ext uri="{FF2B5EF4-FFF2-40B4-BE49-F238E27FC236}">
              <a16:creationId xmlns:a16="http://schemas.microsoft.com/office/drawing/2014/main" id="{05886AED-FBF3-40C4-A4D8-A5D1788F1A3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517" name="Text Box 1">
          <a:extLst>
            <a:ext uri="{FF2B5EF4-FFF2-40B4-BE49-F238E27FC236}">
              <a16:creationId xmlns:a16="http://schemas.microsoft.com/office/drawing/2014/main" id="{1DBEAF5F-FBF6-41DF-BC7D-1A5965F138C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518" name="Text Box 1">
          <a:extLst>
            <a:ext uri="{FF2B5EF4-FFF2-40B4-BE49-F238E27FC236}">
              <a16:creationId xmlns:a16="http://schemas.microsoft.com/office/drawing/2014/main" id="{286122C8-8166-434A-96D6-5A73D9E3C69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519" name="Text Box 1">
          <a:extLst>
            <a:ext uri="{FF2B5EF4-FFF2-40B4-BE49-F238E27FC236}">
              <a16:creationId xmlns:a16="http://schemas.microsoft.com/office/drawing/2014/main" id="{23C4B155-21F9-4C02-8E92-A6388950D72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520" name="Text Box 1">
          <a:extLst>
            <a:ext uri="{FF2B5EF4-FFF2-40B4-BE49-F238E27FC236}">
              <a16:creationId xmlns:a16="http://schemas.microsoft.com/office/drawing/2014/main" id="{A8EDD600-28B6-45B5-B8CD-EA53E955A97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521" name="Text Box 1">
          <a:extLst>
            <a:ext uri="{FF2B5EF4-FFF2-40B4-BE49-F238E27FC236}">
              <a16:creationId xmlns:a16="http://schemas.microsoft.com/office/drawing/2014/main" id="{3EC0FC14-66D1-4E40-9534-09FC65A829F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522" name="Text Box 1">
          <a:extLst>
            <a:ext uri="{FF2B5EF4-FFF2-40B4-BE49-F238E27FC236}">
              <a16:creationId xmlns:a16="http://schemas.microsoft.com/office/drawing/2014/main" id="{DE8D20B7-C281-4D89-AD61-7EF64CFDA9D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523" name="Text Box 1">
          <a:extLst>
            <a:ext uri="{FF2B5EF4-FFF2-40B4-BE49-F238E27FC236}">
              <a16:creationId xmlns:a16="http://schemas.microsoft.com/office/drawing/2014/main" id="{75EDE613-708B-41E4-9B2D-4FC56E54ED0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524" name="Text Box 1">
          <a:extLst>
            <a:ext uri="{FF2B5EF4-FFF2-40B4-BE49-F238E27FC236}">
              <a16:creationId xmlns:a16="http://schemas.microsoft.com/office/drawing/2014/main" id="{C2341667-A0F2-4480-A378-B9F999D9C08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525" name="Text Box 1">
          <a:extLst>
            <a:ext uri="{FF2B5EF4-FFF2-40B4-BE49-F238E27FC236}">
              <a16:creationId xmlns:a16="http://schemas.microsoft.com/office/drawing/2014/main" id="{7A8F5359-C1C5-4FA0-BFE3-4D757DA1CEB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526" name="Text Box 1">
          <a:extLst>
            <a:ext uri="{FF2B5EF4-FFF2-40B4-BE49-F238E27FC236}">
              <a16:creationId xmlns:a16="http://schemas.microsoft.com/office/drawing/2014/main" id="{2323AEDF-CB4A-47D0-9FA4-75977FFFD4C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527" name="Text Box 1">
          <a:extLst>
            <a:ext uri="{FF2B5EF4-FFF2-40B4-BE49-F238E27FC236}">
              <a16:creationId xmlns:a16="http://schemas.microsoft.com/office/drawing/2014/main" id="{885FCCDD-D1F3-45A1-B7D4-2E0FC8E3203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528" name="Text Box 1">
          <a:extLst>
            <a:ext uri="{FF2B5EF4-FFF2-40B4-BE49-F238E27FC236}">
              <a16:creationId xmlns:a16="http://schemas.microsoft.com/office/drawing/2014/main" id="{70D36C17-6175-4B74-9A37-4A6E676B9FD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529" name="Text Box 1">
          <a:extLst>
            <a:ext uri="{FF2B5EF4-FFF2-40B4-BE49-F238E27FC236}">
              <a16:creationId xmlns:a16="http://schemas.microsoft.com/office/drawing/2014/main" id="{E9B7B5FD-0C0F-4E25-8B9A-3B3586B56BC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530" name="Text Box 1">
          <a:extLst>
            <a:ext uri="{FF2B5EF4-FFF2-40B4-BE49-F238E27FC236}">
              <a16:creationId xmlns:a16="http://schemas.microsoft.com/office/drawing/2014/main" id="{93CA91A0-F2F1-4474-B733-D34FEEDA747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531" name="Text Box 1">
          <a:extLst>
            <a:ext uri="{FF2B5EF4-FFF2-40B4-BE49-F238E27FC236}">
              <a16:creationId xmlns:a16="http://schemas.microsoft.com/office/drawing/2014/main" id="{85E29BD2-2227-4DF8-90D0-ED4B10EC81B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532" name="Text Box 1">
          <a:extLst>
            <a:ext uri="{FF2B5EF4-FFF2-40B4-BE49-F238E27FC236}">
              <a16:creationId xmlns:a16="http://schemas.microsoft.com/office/drawing/2014/main" id="{503FD691-8662-43AB-BA47-9B5CCA91C41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533" name="Text Box 1">
          <a:extLst>
            <a:ext uri="{FF2B5EF4-FFF2-40B4-BE49-F238E27FC236}">
              <a16:creationId xmlns:a16="http://schemas.microsoft.com/office/drawing/2014/main" id="{0EE556B4-B0EC-4373-9E2C-25083864DBD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534" name="Text Box 1">
          <a:extLst>
            <a:ext uri="{FF2B5EF4-FFF2-40B4-BE49-F238E27FC236}">
              <a16:creationId xmlns:a16="http://schemas.microsoft.com/office/drawing/2014/main" id="{D2522D9B-F1A3-439B-A3FE-206835AE18F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535" name="Text Box 1">
          <a:extLst>
            <a:ext uri="{FF2B5EF4-FFF2-40B4-BE49-F238E27FC236}">
              <a16:creationId xmlns:a16="http://schemas.microsoft.com/office/drawing/2014/main" id="{5C47D2BF-B355-4AD3-8CB8-D64B33C5B60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536" name="Text Box 1">
          <a:extLst>
            <a:ext uri="{FF2B5EF4-FFF2-40B4-BE49-F238E27FC236}">
              <a16:creationId xmlns:a16="http://schemas.microsoft.com/office/drawing/2014/main" id="{15102CD5-2D5D-4A2A-B288-2D60AD0C385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537" name="Text Box 1">
          <a:extLst>
            <a:ext uri="{FF2B5EF4-FFF2-40B4-BE49-F238E27FC236}">
              <a16:creationId xmlns:a16="http://schemas.microsoft.com/office/drawing/2014/main" id="{CC8E9365-B96B-464D-B7CC-DD725E9FB44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538" name="Text Box 1">
          <a:extLst>
            <a:ext uri="{FF2B5EF4-FFF2-40B4-BE49-F238E27FC236}">
              <a16:creationId xmlns:a16="http://schemas.microsoft.com/office/drawing/2014/main" id="{30ED0119-2E2F-4938-876A-C29AB8FDD79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539" name="Text Box 1">
          <a:extLst>
            <a:ext uri="{FF2B5EF4-FFF2-40B4-BE49-F238E27FC236}">
              <a16:creationId xmlns:a16="http://schemas.microsoft.com/office/drawing/2014/main" id="{0B365F9A-9292-4335-B03B-FEC4B943439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540" name="Text Box 1">
          <a:extLst>
            <a:ext uri="{FF2B5EF4-FFF2-40B4-BE49-F238E27FC236}">
              <a16:creationId xmlns:a16="http://schemas.microsoft.com/office/drawing/2014/main" id="{0000B623-6EA0-4138-BB95-3AEBF0A5DF8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541" name="Text Box 1">
          <a:extLst>
            <a:ext uri="{FF2B5EF4-FFF2-40B4-BE49-F238E27FC236}">
              <a16:creationId xmlns:a16="http://schemas.microsoft.com/office/drawing/2014/main" id="{6389432B-017F-4473-B1AA-5767F09CA52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542" name="Text Box 1">
          <a:extLst>
            <a:ext uri="{FF2B5EF4-FFF2-40B4-BE49-F238E27FC236}">
              <a16:creationId xmlns:a16="http://schemas.microsoft.com/office/drawing/2014/main" id="{DC5286E3-2C2D-4B17-AE94-3B7CD9CC5F7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543" name="Text Box 1">
          <a:extLst>
            <a:ext uri="{FF2B5EF4-FFF2-40B4-BE49-F238E27FC236}">
              <a16:creationId xmlns:a16="http://schemas.microsoft.com/office/drawing/2014/main" id="{C81005C1-E5EC-4DCF-A2D0-1D395B46D43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544" name="Text Box 1">
          <a:extLst>
            <a:ext uri="{FF2B5EF4-FFF2-40B4-BE49-F238E27FC236}">
              <a16:creationId xmlns:a16="http://schemas.microsoft.com/office/drawing/2014/main" id="{7C746B22-A879-4BA4-9548-98E7A79289E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545" name="Text Box 1">
          <a:extLst>
            <a:ext uri="{FF2B5EF4-FFF2-40B4-BE49-F238E27FC236}">
              <a16:creationId xmlns:a16="http://schemas.microsoft.com/office/drawing/2014/main" id="{E17A6D7F-7B52-4012-B9A1-46B6C2B70E9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546" name="Text Box 1">
          <a:extLst>
            <a:ext uri="{FF2B5EF4-FFF2-40B4-BE49-F238E27FC236}">
              <a16:creationId xmlns:a16="http://schemas.microsoft.com/office/drawing/2014/main" id="{3ED5D854-18D0-477C-B3EF-C03ED430777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547" name="Text Box 1">
          <a:extLst>
            <a:ext uri="{FF2B5EF4-FFF2-40B4-BE49-F238E27FC236}">
              <a16:creationId xmlns:a16="http://schemas.microsoft.com/office/drawing/2014/main" id="{2C653E52-A018-4071-AE07-81607282C3C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548" name="Text Box 1">
          <a:extLst>
            <a:ext uri="{FF2B5EF4-FFF2-40B4-BE49-F238E27FC236}">
              <a16:creationId xmlns:a16="http://schemas.microsoft.com/office/drawing/2014/main" id="{BF276F52-D0B2-418B-BE25-119265BAE75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549" name="Text Box 1">
          <a:extLst>
            <a:ext uri="{FF2B5EF4-FFF2-40B4-BE49-F238E27FC236}">
              <a16:creationId xmlns:a16="http://schemas.microsoft.com/office/drawing/2014/main" id="{BD8B11A5-DA0B-445F-8126-547C297A56A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550" name="Text Box 1">
          <a:extLst>
            <a:ext uri="{FF2B5EF4-FFF2-40B4-BE49-F238E27FC236}">
              <a16:creationId xmlns:a16="http://schemas.microsoft.com/office/drawing/2014/main" id="{0D9402DB-0455-483E-AB26-5ECF8DC59C5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551" name="Text Box 1">
          <a:extLst>
            <a:ext uri="{FF2B5EF4-FFF2-40B4-BE49-F238E27FC236}">
              <a16:creationId xmlns:a16="http://schemas.microsoft.com/office/drawing/2014/main" id="{E8CBA8BC-CA81-4B2B-A192-B589DE13E26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552" name="Text Box 1">
          <a:extLst>
            <a:ext uri="{FF2B5EF4-FFF2-40B4-BE49-F238E27FC236}">
              <a16:creationId xmlns:a16="http://schemas.microsoft.com/office/drawing/2014/main" id="{0A5AC809-433A-4EF7-A95E-5BA5E2F3F7C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553" name="Text Box 1">
          <a:extLst>
            <a:ext uri="{FF2B5EF4-FFF2-40B4-BE49-F238E27FC236}">
              <a16:creationId xmlns:a16="http://schemas.microsoft.com/office/drawing/2014/main" id="{F1A7178F-FAE7-4AE9-AE51-BD4C6472113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554" name="Text Box 1">
          <a:extLst>
            <a:ext uri="{FF2B5EF4-FFF2-40B4-BE49-F238E27FC236}">
              <a16:creationId xmlns:a16="http://schemas.microsoft.com/office/drawing/2014/main" id="{F17F2E5D-FB14-4F10-A1F3-512D5F01293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555" name="Text Box 1">
          <a:extLst>
            <a:ext uri="{FF2B5EF4-FFF2-40B4-BE49-F238E27FC236}">
              <a16:creationId xmlns:a16="http://schemas.microsoft.com/office/drawing/2014/main" id="{577F6348-4916-4A4E-942D-9E98313AB29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556" name="Text Box 1">
          <a:extLst>
            <a:ext uri="{FF2B5EF4-FFF2-40B4-BE49-F238E27FC236}">
              <a16:creationId xmlns:a16="http://schemas.microsoft.com/office/drawing/2014/main" id="{D384DA19-C9EE-4E15-B8DE-8E485D942A1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557" name="Text Box 1">
          <a:extLst>
            <a:ext uri="{FF2B5EF4-FFF2-40B4-BE49-F238E27FC236}">
              <a16:creationId xmlns:a16="http://schemas.microsoft.com/office/drawing/2014/main" id="{BF0C0218-D5EE-4A57-9D28-4668FC18093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558" name="Text Box 1">
          <a:extLst>
            <a:ext uri="{FF2B5EF4-FFF2-40B4-BE49-F238E27FC236}">
              <a16:creationId xmlns:a16="http://schemas.microsoft.com/office/drawing/2014/main" id="{B38728E2-B2FE-4432-BBF2-EFA22E1626E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559" name="Text Box 1">
          <a:extLst>
            <a:ext uri="{FF2B5EF4-FFF2-40B4-BE49-F238E27FC236}">
              <a16:creationId xmlns:a16="http://schemas.microsoft.com/office/drawing/2014/main" id="{3AFB292A-4A1E-4BC5-BC25-AE576D1C599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560" name="Text Box 1">
          <a:extLst>
            <a:ext uri="{FF2B5EF4-FFF2-40B4-BE49-F238E27FC236}">
              <a16:creationId xmlns:a16="http://schemas.microsoft.com/office/drawing/2014/main" id="{32FC8CD1-E51B-4C74-9DEF-B53B3861210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561" name="Text Box 1">
          <a:extLst>
            <a:ext uri="{FF2B5EF4-FFF2-40B4-BE49-F238E27FC236}">
              <a16:creationId xmlns:a16="http://schemas.microsoft.com/office/drawing/2014/main" id="{470DF87A-1747-464B-BE99-F4629E8ED1A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562" name="Text Box 1">
          <a:extLst>
            <a:ext uri="{FF2B5EF4-FFF2-40B4-BE49-F238E27FC236}">
              <a16:creationId xmlns:a16="http://schemas.microsoft.com/office/drawing/2014/main" id="{FF7FF5B9-F3BB-458E-9C73-30928F049DE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563" name="Text Box 1">
          <a:extLst>
            <a:ext uri="{FF2B5EF4-FFF2-40B4-BE49-F238E27FC236}">
              <a16:creationId xmlns:a16="http://schemas.microsoft.com/office/drawing/2014/main" id="{9B320E4D-38DB-4C33-9F72-496B64F26C7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564" name="Text Box 1">
          <a:extLst>
            <a:ext uri="{FF2B5EF4-FFF2-40B4-BE49-F238E27FC236}">
              <a16:creationId xmlns:a16="http://schemas.microsoft.com/office/drawing/2014/main" id="{8737D117-9E7B-4F0A-8E6B-F7CD4E74EA8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565" name="Text Box 1">
          <a:extLst>
            <a:ext uri="{FF2B5EF4-FFF2-40B4-BE49-F238E27FC236}">
              <a16:creationId xmlns:a16="http://schemas.microsoft.com/office/drawing/2014/main" id="{0D7CD853-846D-470E-8F38-7B886977685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566" name="Text Box 1">
          <a:extLst>
            <a:ext uri="{FF2B5EF4-FFF2-40B4-BE49-F238E27FC236}">
              <a16:creationId xmlns:a16="http://schemas.microsoft.com/office/drawing/2014/main" id="{6A353B40-74BF-4479-91E4-BA5F683ACEC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567" name="Text Box 1">
          <a:extLst>
            <a:ext uri="{FF2B5EF4-FFF2-40B4-BE49-F238E27FC236}">
              <a16:creationId xmlns:a16="http://schemas.microsoft.com/office/drawing/2014/main" id="{60453695-56DB-4300-85D6-E9B8CC65F93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568" name="Text Box 1">
          <a:extLst>
            <a:ext uri="{FF2B5EF4-FFF2-40B4-BE49-F238E27FC236}">
              <a16:creationId xmlns:a16="http://schemas.microsoft.com/office/drawing/2014/main" id="{B94095AD-0DE3-40F7-8293-3A5B48F1A99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569" name="Text Box 1">
          <a:extLst>
            <a:ext uri="{FF2B5EF4-FFF2-40B4-BE49-F238E27FC236}">
              <a16:creationId xmlns:a16="http://schemas.microsoft.com/office/drawing/2014/main" id="{6EB8B6E0-51FE-4785-8EA2-DEDE1217B6E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570" name="Text Box 1">
          <a:extLst>
            <a:ext uri="{FF2B5EF4-FFF2-40B4-BE49-F238E27FC236}">
              <a16:creationId xmlns:a16="http://schemas.microsoft.com/office/drawing/2014/main" id="{4724C779-45C1-4C82-845F-8721E7A991B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571" name="Text Box 1">
          <a:extLst>
            <a:ext uri="{FF2B5EF4-FFF2-40B4-BE49-F238E27FC236}">
              <a16:creationId xmlns:a16="http://schemas.microsoft.com/office/drawing/2014/main" id="{82E006AE-C393-406F-945E-503CD428719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572" name="Text Box 1">
          <a:extLst>
            <a:ext uri="{FF2B5EF4-FFF2-40B4-BE49-F238E27FC236}">
              <a16:creationId xmlns:a16="http://schemas.microsoft.com/office/drawing/2014/main" id="{2D60F540-8FA1-4DE0-84FF-3BED9A66F31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573" name="Text Box 1">
          <a:extLst>
            <a:ext uri="{FF2B5EF4-FFF2-40B4-BE49-F238E27FC236}">
              <a16:creationId xmlns:a16="http://schemas.microsoft.com/office/drawing/2014/main" id="{51250133-8B9A-45C3-91D7-BF3E49AD9DF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574" name="Text Box 1">
          <a:extLst>
            <a:ext uri="{FF2B5EF4-FFF2-40B4-BE49-F238E27FC236}">
              <a16:creationId xmlns:a16="http://schemas.microsoft.com/office/drawing/2014/main" id="{BDEFA37C-59F0-467C-A091-47A39F57F68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575" name="Text Box 1">
          <a:extLst>
            <a:ext uri="{FF2B5EF4-FFF2-40B4-BE49-F238E27FC236}">
              <a16:creationId xmlns:a16="http://schemas.microsoft.com/office/drawing/2014/main" id="{4EC59E7A-38F3-4E8A-AE8D-CDCFC9A63D6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576" name="Text Box 1">
          <a:extLst>
            <a:ext uri="{FF2B5EF4-FFF2-40B4-BE49-F238E27FC236}">
              <a16:creationId xmlns:a16="http://schemas.microsoft.com/office/drawing/2014/main" id="{A0294D63-FD12-4207-836C-DEFA98981B1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577" name="Text Box 1">
          <a:extLst>
            <a:ext uri="{FF2B5EF4-FFF2-40B4-BE49-F238E27FC236}">
              <a16:creationId xmlns:a16="http://schemas.microsoft.com/office/drawing/2014/main" id="{F34B3A9D-3CEF-4F66-944C-F00A09FFF83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578" name="Text Box 1">
          <a:extLst>
            <a:ext uri="{FF2B5EF4-FFF2-40B4-BE49-F238E27FC236}">
              <a16:creationId xmlns:a16="http://schemas.microsoft.com/office/drawing/2014/main" id="{F54BFB82-0EE5-4F01-AE4E-F4BF87A2834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579" name="Text Box 1">
          <a:extLst>
            <a:ext uri="{FF2B5EF4-FFF2-40B4-BE49-F238E27FC236}">
              <a16:creationId xmlns:a16="http://schemas.microsoft.com/office/drawing/2014/main" id="{F75FDABB-6260-41E3-8FE5-36DE480BBAD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580" name="Text Box 1">
          <a:extLst>
            <a:ext uri="{FF2B5EF4-FFF2-40B4-BE49-F238E27FC236}">
              <a16:creationId xmlns:a16="http://schemas.microsoft.com/office/drawing/2014/main" id="{6077B2EA-5813-49DE-987E-55B233D9FD8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581" name="Text Box 1">
          <a:extLst>
            <a:ext uri="{FF2B5EF4-FFF2-40B4-BE49-F238E27FC236}">
              <a16:creationId xmlns:a16="http://schemas.microsoft.com/office/drawing/2014/main" id="{CADF4117-FEE9-42C3-9E7A-14F90CC3038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582" name="Text Box 1">
          <a:extLst>
            <a:ext uri="{FF2B5EF4-FFF2-40B4-BE49-F238E27FC236}">
              <a16:creationId xmlns:a16="http://schemas.microsoft.com/office/drawing/2014/main" id="{7C1D6042-0085-4934-996D-C9EF78B4302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583" name="Text Box 1">
          <a:extLst>
            <a:ext uri="{FF2B5EF4-FFF2-40B4-BE49-F238E27FC236}">
              <a16:creationId xmlns:a16="http://schemas.microsoft.com/office/drawing/2014/main" id="{F58991C8-7697-47D8-818F-B1235EE7190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584" name="Text Box 1">
          <a:extLst>
            <a:ext uri="{FF2B5EF4-FFF2-40B4-BE49-F238E27FC236}">
              <a16:creationId xmlns:a16="http://schemas.microsoft.com/office/drawing/2014/main" id="{ED79EAB4-E3F2-470F-9C93-2C6E0FFF6A5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585" name="Text Box 1">
          <a:extLst>
            <a:ext uri="{FF2B5EF4-FFF2-40B4-BE49-F238E27FC236}">
              <a16:creationId xmlns:a16="http://schemas.microsoft.com/office/drawing/2014/main" id="{74A35E8D-B0C0-4E4B-B6A1-ADBCF5BB363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586" name="Text Box 1">
          <a:extLst>
            <a:ext uri="{FF2B5EF4-FFF2-40B4-BE49-F238E27FC236}">
              <a16:creationId xmlns:a16="http://schemas.microsoft.com/office/drawing/2014/main" id="{A66A24D7-D66F-4A24-AEBF-DEAF5481C19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587" name="Text Box 1">
          <a:extLst>
            <a:ext uri="{FF2B5EF4-FFF2-40B4-BE49-F238E27FC236}">
              <a16:creationId xmlns:a16="http://schemas.microsoft.com/office/drawing/2014/main" id="{1D050D54-4356-4ECD-8648-F84457DE48A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588" name="Text Box 1">
          <a:extLst>
            <a:ext uri="{FF2B5EF4-FFF2-40B4-BE49-F238E27FC236}">
              <a16:creationId xmlns:a16="http://schemas.microsoft.com/office/drawing/2014/main" id="{4D6538EB-2E00-4594-BD71-DD2CAFFA858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589" name="Text Box 1">
          <a:extLst>
            <a:ext uri="{FF2B5EF4-FFF2-40B4-BE49-F238E27FC236}">
              <a16:creationId xmlns:a16="http://schemas.microsoft.com/office/drawing/2014/main" id="{7442A59B-D08F-4844-A979-1F10D492370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590" name="Text Box 1">
          <a:extLst>
            <a:ext uri="{FF2B5EF4-FFF2-40B4-BE49-F238E27FC236}">
              <a16:creationId xmlns:a16="http://schemas.microsoft.com/office/drawing/2014/main" id="{C323D636-9AFE-4ED4-B9B9-136D813F14B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591" name="Text Box 1">
          <a:extLst>
            <a:ext uri="{FF2B5EF4-FFF2-40B4-BE49-F238E27FC236}">
              <a16:creationId xmlns:a16="http://schemas.microsoft.com/office/drawing/2014/main" id="{820CBF88-12D9-4608-80C1-0B3F1AAA474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592" name="Text Box 1">
          <a:extLst>
            <a:ext uri="{FF2B5EF4-FFF2-40B4-BE49-F238E27FC236}">
              <a16:creationId xmlns:a16="http://schemas.microsoft.com/office/drawing/2014/main" id="{8E583265-657E-4343-84F6-6A373C60D49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593" name="Text Box 1">
          <a:extLst>
            <a:ext uri="{FF2B5EF4-FFF2-40B4-BE49-F238E27FC236}">
              <a16:creationId xmlns:a16="http://schemas.microsoft.com/office/drawing/2014/main" id="{958B7123-03ED-4AE0-953E-C6A3DFB1D60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594" name="Text Box 1">
          <a:extLst>
            <a:ext uri="{FF2B5EF4-FFF2-40B4-BE49-F238E27FC236}">
              <a16:creationId xmlns:a16="http://schemas.microsoft.com/office/drawing/2014/main" id="{09C93439-C9CF-4CA0-AD70-920852D463C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595" name="Text Box 1">
          <a:extLst>
            <a:ext uri="{FF2B5EF4-FFF2-40B4-BE49-F238E27FC236}">
              <a16:creationId xmlns:a16="http://schemas.microsoft.com/office/drawing/2014/main" id="{5B49B115-0DE1-4C6D-AB37-816F68DC72E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596" name="Text Box 1">
          <a:extLst>
            <a:ext uri="{FF2B5EF4-FFF2-40B4-BE49-F238E27FC236}">
              <a16:creationId xmlns:a16="http://schemas.microsoft.com/office/drawing/2014/main" id="{98D6D291-6E95-488D-B92A-227F8D37103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597" name="Text Box 1">
          <a:extLst>
            <a:ext uri="{FF2B5EF4-FFF2-40B4-BE49-F238E27FC236}">
              <a16:creationId xmlns:a16="http://schemas.microsoft.com/office/drawing/2014/main" id="{3FF3A0B3-3D64-42D7-BA18-B738C91054A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598" name="Text Box 1">
          <a:extLst>
            <a:ext uri="{FF2B5EF4-FFF2-40B4-BE49-F238E27FC236}">
              <a16:creationId xmlns:a16="http://schemas.microsoft.com/office/drawing/2014/main" id="{73B7ECD2-FED7-4F0E-AA34-A279992A88C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599" name="Text Box 1">
          <a:extLst>
            <a:ext uri="{FF2B5EF4-FFF2-40B4-BE49-F238E27FC236}">
              <a16:creationId xmlns:a16="http://schemas.microsoft.com/office/drawing/2014/main" id="{6A52710F-04DD-4DFE-900B-9FE3B2D5C4E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600" name="Text Box 1">
          <a:extLst>
            <a:ext uri="{FF2B5EF4-FFF2-40B4-BE49-F238E27FC236}">
              <a16:creationId xmlns:a16="http://schemas.microsoft.com/office/drawing/2014/main" id="{E73DA1C2-DC10-488D-9FF5-120C291F553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601" name="Text Box 1">
          <a:extLst>
            <a:ext uri="{FF2B5EF4-FFF2-40B4-BE49-F238E27FC236}">
              <a16:creationId xmlns:a16="http://schemas.microsoft.com/office/drawing/2014/main" id="{A3A0ADF1-2368-4CE7-9C65-ACEBE0B71C3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602" name="Text Box 1">
          <a:extLst>
            <a:ext uri="{FF2B5EF4-FFF2-40B4-BE49-F238E27FC236}">
              <a16:creationId xmlns:a16="http://schemas.microsoft.com/office/drawing/2014/main" id="{9B2C12B7-265A-4B72-8236-3B15C2AF0C2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603" name="Text Box 1">
          <a:extLst>
            <a:ext uri="{FF2B5EF4-FFF2-40B4-BE49-F238E27FC236}">
              <a16:creationId xmlns:a16="http://schemas.microsoft.com/office/drawing/2014/main" id="{96D565F2-1C96-4C6C-B9D7-07FF79BD63C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604" name="Text Box 1">
          <a:extLst>
            <a:ext uri="{FF2B5EF4-FFF2-40B4-BE49-F238E27FC236}">
              <a16:creationId xmlns:a16="http://schemas.microsoft.com/office/drawing/2014/main" id="{F0F654AE-5C86-4969-BB19-CD8475A5118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605" name="Text Box 1">
          <a:extLst>
            <a:ext uri="{FF2B5EF4-FFF2-40B4-BE49-F238E27FC236}">
              <a16:creationId xmlns:a16="http://schemas.microsoft.com/office/drawing/2014/main" id="{BA61BD33-F33D-4062-B8A9-8BE98521922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606" name="Text Box 1">
          <a:extLst>
            <a:ext uri="{FF2B5EF4-FFF2-40B4-BE49-F238E27FC236}">
              <a16:creationId xmlns:a16="http://schemas.microsoft.com/office/drawing/2014/main" id="{03667F72-5834-4E35-9850-02EF73E2D1A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607" name="Text Box 1">
          <a:extLst>
            <a:ext uri="{FF2B5EF4-FFF2-40B4-BE49-F238E27FC236}">
              <a16:creationId xmlns:a16="http://schemas.microsoft.com/office/drawing/2014/main" id="{791FD973-C9F9-4F87-B289-D9074A3D8F5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608" name="Text Box 1">
          <a:extLst>
            <a:ext uri="{FF2B5EF4-FFF2-40B4-BE49-F238E27FC236}">
              <a16:creationId xmlns:a16="http://schemas.microsoft.com/office/drawing/2014/main" id="{1E046626-609B-4EE5-8B2E-CE5FADDB81B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609" name="Text Box 1">
          <a:extLst>
            <a:ext uri="{FF2B5EF4-FFF2-40B4-BE49-F238E27FC236}">
              <a16:creationId xmlns:a16="http://schemas.microsoft.com/office/drawing/2014/main" id="{E5AE69B2-9605-455F-B3D4-313EF8D20C6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610" name="Text Box 1">
          <a:extLst>
            <a:ext uri="{FF2B5EF4-FFF2-40B4-BE49-F238E27FC236}">
              <a16:creationId xmlns:a16="http://schemas.microsoft.com/office/drawing/2014/main" id="{08CC5B39-0747-42D4-9823-A5D2A764FDF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611" name="Text Box 1">
          <a:extLst>
            <a:ext uri="{FF2B5EF4-FFF2-40B4-BE49-F238E27FC236}">
              <a16:creationId xmlns:a16="http://schemas.microsoft.com/office/drawing/2014/main" id="{A29F5C6E-A3EF-40A8-B7F5-1F5845C1B64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612" name="Text Box 1">
          <a:extLst>
            <a:ext uri="{FF2B5EF4-FFF2-40B4-BE49-F238E27FC236}">
              <a16:creationId xmlns:a16="http://schemas.microsoft.com/office/drawing/2014/main" id="{5631BAD3-0799-4530-ABDE-44A2A1B110E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613" name="Text Box 1">
          <a:extLst>
            <a:ext uri="{FF2B5EF4-FFF2-40B4-BE49-F238E27FC236}">
              <a16:creationId xmlns:a16="http://schemas.microsoft.com/office/drawing/2014/main" id="{C1E7A8A4-CEE9-4088-94E2-249BFBFCE6D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614" name="Text Box 1">
          <a:extLst>
            <a:ext uri="{FF2B5EF4-FFF2-40B4-BE49-F238E27FC236}">
              <a16:creationId xmlns:a16="http://schemas.microsoft.com/office/drawing/2014/main" id="{D204511A-9594-4C05-AD58-A3E00D8EA60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615" name="Text Box 1">
          <a:extLst>
            <a:ext uri="{FF2B5EF4-FFF2-40B4-BE49-F238E27FC236}">
              <a16:creationId xmlns:a16="http://schemas.microsoft.com/office/drawing/2014/main" id="{BE5741F6-D6E7-4EA8-AAD5-E1D074810AE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616" name="Text Box 1">
          <a:extLst>
            <a:ext uri="{FF2B5EF4-FFF2-40B4-BE49-F238E27FC236}">
              <a16:creationId xmlns:a16="http://schemas.microsoft.com/office/drawing/2014/main" id="{EF54CE9C-45FB-4D81-B0FE-B1517D5A261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617" name="Text Box 1">
          <a:extLst>
            <a:ext uri="{FF2B5EF4-FFF2-40B4-BE49-F238E27FC236}">
              <a16:creationId xmlns:a16="http://schemas.microsoft.com/office/drawing/2014/main" id="{7C6F51E6-FE3B-41D7-BD0C-03F12C386D7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618" name="Text Box 1">
          <a:extLst>
            <a:ext uri="{FF2B5EF4-FFF2-40B4-BE49-F238E27FC236}">
              <a16:creationId xmlns:a16="http://schemas.microsoft.com/office/drawing/2014/main" id="{8C8BEF37-7340-45CC-B47B-E9C06B77C8C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619" name="Text Box 1">
          <a:extLst>
            <a:ext uri="{FF2B5EF4-FFF2-40B4-BE49-F238E27FC236}">
              <a16:creationId xmlns:a16="http://schemas.microsoft.com/office/drawing/2014/main" id="{A2BCA092-ED01-45CD-9166-6B59A0F725A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620" name="Text Box 1">
          <a:extLst>
            <a:ext uri="{FF2B5EF4-FFF2-40B4-BE49-F238E27FC236}">
              <a16:creationId xmlns:a16="http://schemas.microsoft.com/office/drawing/2014/main" id="{263C8AD5-C368-4D08-A06F-2F1117BDE1C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621" name="Text Box 1">
          <a:extLst>
            <a:ext uri="{FF2B5EF4-FFF2-40B4-BE49-F238E27FC236}">
              <a16:creationId xmlns:a16="http://schemas.microsoft.com/office/drawing/2014/main" id="{3DE2D94A-7A76-4BC8-A366-5173B8D7CF6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622" name="Text Box 1">
          <a:extLst>
            <a:ext uri="{FF2B5EF4-FFF2-40B4-BE49-F238E27FC236}">
              <a16:creationId xmlns:a16="http://schemas.microsoft.com/office/drawing/2014/main" id="{E981EC10-547B-4E0B-BD01-C19CD83C222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623" name="Text Box 1">
          <a:extLst>
            <a:ext uri="{FF2B5EF4-FFF2-40B4-BE49-F238E27FC236}">
              <a16:creationId xmlns:a16="http://schemas.microsoft.com/office/drawing/2014/main" id="{5D34EB36-B93D-4848-AAD2-226D3373758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624" name="Text Box 1">
          <a:extLst>
            <a:ext uri="{FF2B5EF4-FFF2-40B4-BE49-F238E27FC236}">
              <a16:creationId xmlns:a16="http://schemas.microsoft.com/office/drawing/2014/main" id="{4FD131F0-9E53-4493-B931-595BEEC3E65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625" name="Text Box 1">
          <a:extLst>
            <a:ext uri="{FF2B5EF4-FFF2-40B4-BE49-F238E27FC236}">
              <a16:creationId xmlns:a16="http://schemas.microsoft.com/office/drawing/2014/main" id="{00E55BEE-274F-4923-BBAC-DB943D3DB45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626" name="Text Box 1">
          <a:extLst>
            <a:ext uri="{FF2B5EF4-FFF2-40B4-BE49-F238E27FC236}">
              <a16:creationId xmlns:a16="http://schemas.microsoft.com/office/drawing/2014/main" id="{DEF3B464-D50F-4BBE-AEBC-86FACDAF963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627" name="Text Box 1">
          <a:extLst>
            <a:ext uri="{FF2B5EF4-FFF2-40B4-BE49-F238E27FC236}">
              <a16:creationId xmlns:a16="http://schemas.microsoft.com/office/drawing/2014/main" id="{69559104-CEA4-46EE-8126-D3EEF21B0F4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628" name="Text Box 1">
          <a:extLst>
            <a:ext uri="{FF2B5EF4-FFF2-40B4-BE49-F238E27FC236}">
              <a16:creationId xmlns:a16="http://schemas.microsoft.com/office/drawing/2014/main" id="{C8984EF6-ECFD-4E14-B8FC-968940864C4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629" name="Text Box 1">
          <a:extLst>
            <a:ext uri="{FF2B5EF4-FFF2-40B4-BE49-F238E27FC236}">
              <a16:creationId xmlns:a16="http://schemas.microsoft.com/office/drawing/2014/main" id="{F01C9A6C-A6F4-4649-94E6-B2FF2F9A65C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630" name="Text Box 1">
          <a:extLst>
            <a:ext uri="{FF2B5EF4-FFF2-40B4-BE49-F238E27FC236}">
              <a16:creationId xmlns:a16="http://schemas.microsoft.com/office/drawing/2014/main" id="{12017023-B689-4768-89BA-0FCDE5D62D7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631" name="Text Box 1">
          <a:extLst>
            <a:ext uri="{FF2B5EF4-FFF2-40B4-BE49-F238E27FC236}">
              <a16:creationId xmlns:a16="http://schemas.microsoft.com/office/drawing/2014/main" id="{77DEDE34-7F51-4905-9913-C59304E59C2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632" name="Text Box 1">
          <a:extLst>
            <a:ext uri="{FF2B5EF4-FFF2-40B4-BE49-F238E27FC236}">
              <a16:creationId xmlns:a16="http://schemas.microsoft.com/office/drawing/2014/main" id="{0ECCF3FD-A643-4031-9D07-24479425480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633" name="Text Box 1">
          <a:extLst>
            <a:ext uri="{FF2B5EF4-FFF2-40B4-BE49-F238E27FC236}">
              <a16:creationId xmlns:a16="http://schemas.microsoft.com/office/drawing/2014/main" id="{78C2547A-DB75-428B-9022-F107E07BC62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634" name="Text Box 1">
          <a:extLst>
            <a:ext uri="{FF2B5EF4-FFF2-40B4-BE49-F238E27FC236}">
              <a16:creationId xmlns:a16="http://schemas.microsoft.com/office/drawing/2014/main" id="{29A249A7-A7E5-4E0D-95C4-D340545BB2D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635" name="Text Box 1">
          <a:extLst>
            <a:ext uri="{FF2B5EF4-FFF2-40B4-BE49-F238E27FC236}">
              <a16:creationId xmlns:a16="http://schemas.microsoft.com/office/drawing/2014/main" id="{C127473A-D246-4241-A0EB-1B26301EE91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636" name="Text Box 1">
          <a:extLst>
            <a:ext uri="{FF2B5EF4-FFF2-40B4-BE49-F238E27FC236}">
              <a16:creationId xmlns:a16="http://schemas.microsoft.com/office/drawing/2014/main" id="{CD7168DA-9788-4537-A5F3-773C5528EA4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637" name="Text Box 1">
          <a:extLst>
            <a:ext uri="{FF2B5EF4-FFF2-40B4-BE49-F238E27FC236}">
              <a16:creationId xmlns:a16="http://schemas.microsoft.com/office/drawing/2014/main" id="{097D967A-5B85-4984-9C0C-4FB6C698EEE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638" name="Text Box 1">
          <a:extLst>
            <a:ext uri="{FF2B5EF4-FFF2-40B4-BE49-F238E27FC236}">
              <a16:creationId xmlns:a16="http://schemas.microsoft.com/office/drawing/2014/main" id="{BD8EBCB7-D593-4418-B75A-5B53DD99AF0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639" name="Text Box 1">
          <a:extLst>
            <a:ext uri="{FF2B5EF4-FFF2-40B4-BE49-F238E27FC236}">
              <a16:creationId xmlns:a16="http://schemas.microsoft.com/office/drawing/2014/main" id="{D86E7956-EA50-45C5-B07D-3B5C98C2B69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640" name="Text Box 1">
          <a:extLst>
            <a:ext uri="{FF2B5EF4-FFF2-40B4-BE49-F238E27FC236}">
              <a16:creationId xmlns:a16="http://schemas.microsoft.com/office/drawing/2014/main" id="{244B781D-9C35-4097-B445-EC6FC78B212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641" name="Text Box 1">
          <a:extLst>
            <a:ext uri="{FF2B5EF4-FFF2-40B4-BE49-F238E27FC236}">
              <a16:creationId xmlns:a16="http://schemas.microsoft.com/office/drawing/2014/main" id="{C6F933C2-CC23-41F0-99BD-F8E87D049E1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642" name="Text Box 1">
          <a:extLst>
            <a:ext uri="{FF2B5EF4-FFF2-40B4-BE49-F238E27FC236}">
              <a16:creationId xmlns:a16="http://schemas.microsoft.com/office/drawing/2014/main" id="{796EED41-0024-4C5D-B5A8-674E2547F04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643" name="Text Box 1">
          <a:extLst>
            <a:ext uri="{FF2B5EF4-FFF2-40B4-BE49-F238E27FC236}">
              <a16:creationId xmlns:a16="http://schemas.microsoft.com/office/drawing/2014/main" id="{C0F9E404-C2F5-47F3-A070-C24A55F3AD1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644" name="Text Box 1">
          <a:extLst>
            <a:ext uri="{FF2B5EF4-FFF2-40B4-BE49-F238E27FC236}">
              <a16:creationId xmlns:a16="http://schemas.microsoft.com/office/drawing/2014/main" id="{2EBDD4B9-5939-40F0-9DAD-E3AA3B3886D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645" name="Text Box 1">
          <a:extLst>
            <a:ext uri="{FF2B5EF4-FFF2-40B4-BE49-F238E27FC236}">
              <a16:creationId xmlns:a16="http://schemas.microsoft.com/office/drawing/2014/main" id="{ECEF3284-37B0-455E-9758-148C81F6F19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646" name="Text Box 1">
          <a:extLst>
            <a:ext uri="{FF2B5EF4-FFF2-40B4-BE49-F238E27FC236}">
              <a16:creationId xmlns:a16="http://schemas.microsoft.com/office/drawing/2014/main" id="{E16A1DCB-46AB-4901-9BD6-EB0893285D4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647" name="Text Box 1">
          <a:extLst>
            <a:ext uri="{FF2B5EF4-FFF2-40B4-BE49-F238E27FC236}">
              <a16:creationId xmlns:a16="http://schemas.microsoft.com/office/drawing/2014/main" id="{019782FC-73AF-499C-B1AF-F9A7E6572CF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648" name="Text Box 1">
          <a:extLst>
            <a:ext uri="{FF2B5EF4-FFF2-40B4-BE49-F238E27FC236}">
              <a16:creationId xmlns:a16="http://schemas.microsoft.com/office/drawing/2014/main" id="{148862C0-CB81-4128-8B2F-FF9DDCE29BF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649" name="Text Box 1">
          <a:extLst>
            <a:ext uri="{FF2B5EF4-FFF2-40B4-BE49-F238E27FC236}">
              <a16:creationId xmlns:a16="http://schemas.microsoft.com/office/drawing/2014/main" id="{B66F16AF-A08D-4854-AF2C-F8FA91E514F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650" name="Text Box 1">
          <a:extLst>
            <a:ext uri="{FF2B5EF4-FFF2-40B4-BE49-F238E27FC236}">
              <a16:creationId xmlns:a16="http://schemas.microsoft.com/office/drawing/2014/main" id="{BF9B4F18-46D9-46FC-BD13-EA83231EBBC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651" name="Text Box 1">
          <a:extLst>
            <a:ext uri="{FF2B5EF4-FFF2-40B4-BE49-F238E27FC236}">
              <a16:creationId xmlns:a16="http://schemas.microsoft.com/office/drawing/2014/main" id="{9C6B5563-E228-4D78-B91B-D408B9A6F9A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652" name="Text Box 1">
          <a:extLst>
            <a:ext uri="{FF2B5EF4-FFF2-40B4-BE49-F238E27FC236}">
              <a16:creationId xmlns:a16="http://schemas.microsoft.com/office/drawing/2014/main" id="{7E03FDF8-D74D-4CCF-BA0C-2B2255AA1CE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653" name="Text Box 1">
          <a:extLst>
            <a:ext uri="{FF2B5EF4-FFF2-40B4-BE49-F238E27FC236}">
              <a16:creationId xmlns:a16="http://schemas.microsoft.com/office/drawing/2014/main" id="{49A99B4A-AC45-4241-BD34-A93EEA7B83C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654" name="Text Box 1">
          <a:extLst>
            <a:ext uri="{FF2B5EF4-FFF2-40B4-BE49-F238E27FC236}">
              <a16:creationId xmlns:a16="http://schemas.microsoft.com/office/drawing/2014/main" id="{47F2A0B9-2F0D-4B44-83BA-1C8978DA93E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655" name="Text Box 1">
          <a:extLst>
            <a:ext uri="{FF2B5EF4-FFF2-40B4-BE49-F238E27FC236}">
              <a16:creationId xmlns:a16="http://schemas.microsoft.com/office/drawing/2014/main" id="{F838D145-A2B9-4B92-8CC5-1333625C6C4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656" name="Text Box 1">
          <a:extLst>
            <a:ext uri="{FF2B5EF4-FFF2-40B4-BE49-F238E27FC236}">
              <a16:creationId xmlns:a16="http://schemas.microsoft.com/office/drawing/2014/main" id="{023C30BE-C7E4-4D52-9C10-AA2105A289D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657" name="Text Box 1">
          <a:extLst>
            <a:ext uri="{FF2B5EF4-FFF2-40B4-BE49-F238E27FC236}">
              <a16:creationId xmlns:a16="http://schemas.microsoft.com/office/drawing/2014/main" id="{5A58BD7A-6F57-46CF-9EC7-8ED4165CF2F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658" name="Text Box 1">
          <a:extLst>
            <a:ext uri="{FF2B5EF4-FFF2-40B4-BE49-F238E27FC236}">
              <a16:creationId xmlns:a16="http://schemas.microsoft.com/office/drawing/2014/main" id="{5F523090-CE6A-43E3-B5ED-486B6B37165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659" name="Text Box 1">
          <a:extLst>
            <a:ext uri="{FF2B5EF4-FFF2-40B4-BE49-F238E27FC236}">
              <a16:creationId xmlns:a16="http://schemas.microsoft.com/office/drawing/2014/main" id="{D9A51099-5A10-4A52-AD2E-580AEF5B650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660" name="Text Box 1">
          <a:extLst>
            <a:ext uri="{FF2B5EF4-FFF2-40B4-BE49-F238E27FC236}">
              <a16:creationId xmlns:a16="http://schemas.microsoft.com/office/drawing/2014/main" id="{1F740AFA-360B-48AF-B733-640D90FB6E3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661" name="Text Box 1">
          <a:extLst>
            <a:ext uri="{FF2B5EF4-FFF2-40B4-BE49-F238E27FC236}">
              <a16:creationId xmlns:a16="http://schemas.microsoft.com/office/drawing/2014/main" id="{43214104-731B-42BF-BD71-E660D337F40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662" name="Text Box 1">
          <a:extLst>
            <a:ext uri="{FF2B5EF4-FFF2-40B4-BE49-F238E27FC236}">
              <a16:creationId xmlns:a16="http://schemas.microsoft.com/office/drawing/2014/main" id="{F7BBC52B-108D-48DD-84EE-3C84ED65A27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663" name="Text Box 1">
          <a:extLst>
            <a:ext uri="{FF2B5EF4-FFF2-40B4-BE49-F238E27FC236}">
              <a16:creationId xmlns:a16="http://schemas.microsoft.com/office/drawing/2014/main" id="{B5462F6A-BFE9-43CB-8F58-E9E3F7BA49E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664" name="Text Box 1">
          <a:extLst>
            <a:ext uri="{FF2B5EF4-FFF2-40B4-BE49-F238E27FC236}">
              <a16:creationId xmlns:a16="http://schemas.microsoft.com/office/drawing/2014/main" id="{417BA03F-F5CF-4E5B-9B81-F7C0001F40D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665" name="Text Box 1">
          <a:extLst>
            <a:ext uri="{FF2B5EF4-FFF2-40B4-BE49-F238E27FC236}">
              <a16:creationId xmlns:a16="http://schemas.microsoft.com/office/drawing/2014/main" id="{A7182CA4-0CB3-4077-A8EB-27EDD91A552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666" name="Text Box 1">
          <a:extLst>
            <a:ext uri="{FF2B5EF4-FFF2-40B4-BE49-F238E27FC236}">
              <a16:creationId xmlns:a16="http://schemas.microsoft.com/office/drawing/2014/main" id="{DF0B2FE2-642A-4DA3-AA9B-A86E3DFC2D4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667" name="Text Box 1">
          <a:extLst>
            <a:ext uri="{FF2B5EF4-FFF2-40B4-BE49-F238E27FC236}">
              <a16:creationId xmlns:a16="http://schemas.microsoft.com/office/drawing/2014/main" id="{20219655-ED62-45F7-ADC0-C9631DF482A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668" name="Text Box 1">
          <a:extLst>
            <a:ext uri="{FF2B5EF4-FFF2-40B4-BE49-F238E27FC236}">
              <a16:creationId xmlns:a16="http://schemas.microsoft.com/office/drawing/2014/main" id="{B03740BE-4861-479F-B100-9CEF7415EBC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669" name="Text Box 1">
          <a:extLst>
            <a:ext uri="{FF2B5EF4-FFF2-40B4-BE49-F238E27FC236}">
              <a16:creationId xmlns:a16="http://schemas.microsoft.com/office/drawing/2014/main" id="{CF3AB97F-4594-4855-AED9-D33C84AF0EE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670" name="Text Box 1">
          <a:extLst>
            <a:ext uri="{FF2B5EF4-FFF2-40B4-BE49-F238E27FC236}">
              <a16:creationId xmlns:a16="http://schemas.microsoft.com/office/drawing/2014/main" id="{97AC5AD7-A53B-4D24-97F2-822EAD9310A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671" name="Text Box 1">
          <a:extLst>
            <a:ext uri="{FF2B5EF4-FFF2-40B4-BE49-F238E27FC236}">
              <a16:creationId xmlns:a16="http://schemas.microsoft.com/office/drawing/2014/main" id="{DD1EBCC1-1EF8-434D-9B6C-46AE67B8AE2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672" name="Text Box 1">
          <a:extLst>
            <a:ext uri="{FF2B5EF4-FFF2-40B4-BE49-F238E27FC236}">
              <a16:creationId xmlns:a16="http://schemas.microsoft.com/office/drawing/2014/main" id="{B46BCADB-DC14-4EE4-83FC-29519D877E8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673" name="Text Box 1">
          <a:extLst>
            <a:ext uri="{FF2B5EF4-FFF2-40B4-BE49-F238E27FC236}">
              <a16:creationId xmlns:a16="http://schemas.microsoft.com/office/drawing/2014/main" id="{3D7A1FF9-7DE0-42B5-89A2-B63E28009B6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674" name="Text Box 1">
          <a:extLst>
            <a:ext uri="{FF2B5EF4-FFF2-40B4-BE49-F238E27FC236}">
              <a16:creationId xmlns:a16="http://schemas.microsoft.com/office/drawing/2014/main" id="{12735C13-EEF3-4645-BA0A-5F18D10C28A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675" name="Text Box 1">
          <a:extLst>
            <a:ext uri="{FF2B5EF4-FFF2-40B4-BE49-F238E27FC236}">
              <a16:creationId xmlns:a16="http://schemas.microsoft.com/office/drawing/2014/main" id="{E8A76E03-5F95-4705-9670-1DEA427156F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676" name="Text Box 1">
          <a:extLst>
            <a:ext uri="{FF2B5EF4-FFF2-40B4-BE49-F238E27FC236}">
              <a16:creationId xmlns:a16="http://schemas.microsoft.com/office/drawing/2014/main" id="{54F1420D-19CC-4D28-9E37-8EC1242684F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677" name="Text Box 1">
          <a:extLst>
            <a:ext uri="{FF2B5EF4-FFF2-40B4-BE49-F238E27FC236}">
              <a16:creationId xmlns:a16="http://schemas.microsoft.com/office/drawing/2014/main" id="{05FAFCEA-6794-4013-A6C8-91EF1EE8F13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678" name="Text Box 1">
          <a:extLst>
            <a:ext uri="{FF2B5EF4-FFF2-40B4-BE49-F238E27FC236}">
              <a16:creationId xmlns:a16="http://schemas.microsoft.com/office/drawing/2014/main" id="{AA6F3D84-BD81-427C-8AFE-8DFE963345D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679" name="Text Box 1">
          <a:extLst>
            <a:ext uri="{FF2B5EF4-FFF2-40B4-BE49-F238E27FC236}">
              <a16:creationId xmlns:a16="http://schemas.microsoft.com/office/drawing/2014/main" id="{8A0E0C4D-BB20-4F2B-A072-D6AF205377E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680" name="Text Box 1">
          <a:extLst>
            <a:ext uri="{FF2B5EF4-FFF2-40B4-BE49-F238E27FC236}">
              <a16:creationId xmlns:a16="http://schemas.microsoft.com/office/drawing/2014/main" id="{C25BDA5E-C5F6-4457-BBC3-58200CE075B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681" name="Text Box 1">
          <a:extLst>
            <a:ext uri="{FF2B5EF4-FFF2-40B4-BE49-F238E27FC236}">
              <a16:creationId xmlns:a16="http://schemas.microsoft.com/office/drawing/2014/main" id="{42C2A848-6B00-4B42-9A9D-1276E386311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682" name="Text Box 1">
          <a:extLst>
            <a:ext uri="{FF2B5EF4-FFF2-40B4-BE49-F238E27FC236}">
              <a16:creationId xmlns:a16="http://schemas.microsoft.com/office/drawing/2014/main" id="{5A1EBAA0-9023-4F0E-8661-C9B870C173D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683" name="Text Box 1">
          <a:extLst>
            <a:ext uri="{FF2B5EF4-FFF2-40B4-BE49-F238E27FC236}">
              <a16:creationId xmlns:a16="http://schemas.microsoft.com/office/drawing/2014/main" id="{84FA5E14-A553-47C5-8775-A383C1B74A4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684" name="Text Box 1">
          <a:extLst>
            <a:ext uri="{FF2B5EF4-FFF2-40B4-BE49-F238E27FC236}">
              <a16:creationId xmlns:a16="http://schemas.microsoft.com/office/drawing/2014/main" id="{AB4827AB-A0DC-430D-A068-80E641B5A6D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685" name="Text Box 1">
          <a:extLst>
            <a:ext uri="{FF2B5EF4-FFF2-40B4-BE49-F238E27FC236}">
              <a16:creationId xmlns:a16="http://schemas.microsoft.com/office/drawing/2014/main" id="{F27EA4A9-44B9-44E2-A37F-38F96A8BB64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686" name="Text Box 1">
          <a:extLst>
            <a:ext uri="{FF2B5EF4-FFF2-40B4-BE49-F238E27FC236}">
              <a16:creationId xmlns:a16="http://schemas.microsoft.com/office/drawing/2014/main" id="{903FE2A2-5FD4-4C7A-BFAF-8D5E8BF31C4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687" name="Text Box 1">
          <a:extLst>
            <a:ext uri="{FF2B5EF4-FFF2-40B4-BE49-F238E27FC236}">
              <a16:creationId xmlns:a16="http://schemas.microsoft.com/office/drawing/2014/main" id="{96954724-8857-4C04-9CFA-E70F4E557A6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688" name="Text Box 1">
          <a:extLst>
            <a:ext uri="{FF2B5EF4-FFF2-40B4-BE49-F238E27FC236}">
              <a16:creationId xmlns:a16="http://schemas.microsoft.com/office/drawing/2014/main" id="{78D2EC9B-6B69-42A2-A7DA-1B74931349C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689" name="Text Box 1">
          <a:extLst>
            <a:ext uri="{FF2B5EF4-FFF2-40B4-BE49-F238E27FC236}">
              <a16:creationId xmlns:a16="http://schemas.microsoft.com/office/drawing/2014/main" id="{3AB73A40-C8C7-46B3-9F4E-48208685449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690" name="Text Box 1">
          <a:extLst>
            <a:ext uri="{FF2B5EF4-FFF2-40B4-BE49-F238E27FC236}">
              <a16:creationId xmlns:a16="http://schemas.microsoft.com/office/drawing/2014/main" id="{44F0F4AA-9ACB-4EB2-99DA-AEB8A03F27B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691" name="Text Box 1">
          <a:extLst>
            <a:ext uri="{FF2B5EF4-FFF2-40B4-BE49-F238E27FC236}">
              <a16:creationId xmlns:a16="http://schemas.microsoft.com/office/drawing/2014/main" id="{1DA5BC9F-EAF0-47D7-9CE2-78C5DAFAF10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692" name="Text Box 1">
          <a:extLst>
            <a:ext uri="{FF2B5EF4-FFF2-40B4-BE49-F238E27FC236}">
              <a16:creationId xmlns:a16="http://schemas.microsoft.com/office/drawing/2014/main" id="{31927134-616F-4F45-B7B9-C28B939C0F9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693" name="Text Box 1">
          <a:extLst>
            <a:ext uri="{FF2B5EF4-FFF2-40B4-BE49-F238E27FC236}">
              <a16:creationId xmlns:a16="http://schemas.microsoft.com/office/drawing/2014/main" id="{1693B84C-3F86-4BA1-925F-0DACA97CE6E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694" name="Text Box 1">
          <a:extLst>
            <a:ext uri="{FF2B5EF4-FFF2-40B4-BE49-F238E27FC236}">
              <a16:creationId xmlns:a16="http://schemas.microsoft.com/office/drawing/2014/main" id="{1799FAF5-C7B7-4D00-89D3-B5D73A2A4EF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695" name="Text Box 1">
          <a:extLst>
            <a:ext uri="{FF2B5EF4-FFF2-40B4-BE49-F238E27FC236}">
              <a16:creationId xmlns:a16="http://schemas.microsoft.com/office/drawing/2014/main" id="{C802C5B0-4BEC-4B34-A27F-E01BDDA821B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696" name="Text Box 1">
          <a:extLst>
            <a:ext uri="{FF2B5EF4-FFF2-40B4-BE49-F238E27FC236}">
              <a16:creationId xmlns:a16="http://schemas.microsoft.com/office/drawing/2014/main" id="{4E114ADC-E107-45AB-83FE-2CF420AE739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697" name="Text Box 1">
          <a:extLst>
            <a:ext uri="{FF2B5EF4-FFF2-40B4-BE49-F238E27FC236}">
              <a16:creationId xmlns:a16="http://schemas.microsoft.com/office/drawing/2014/main" id="{A1300F70-4CCC-486E-98AE-B5CC5949936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698" name="Text Box 1">
          <a:extLst>
            <a:ext uri="{FF2B5EF4-FFF2-40B4-BE49-F238E27FC236}">
              <a16:creationId xmlns:a16="http://schemas.microsoft.com/office/drawing/2014/main" id="{3E587E97-4215-43FB-8D0E-8E9076002E7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699" name="Text Box 1">
          <a:extLst>
            <a:ext uri="{FF2B5EF4-FFF2-40B4-BE49-F238E27FC236}">
              <a16:creationId xmlns:a16="http://schemas.microsoft.com/office/drawing/2014/main" id="{6FFA29CC-B0A2-408D-AAF3-86D66496FC6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700" name="Text Box 1">
          <a:extLst>
            <a:ext uri="{FF2B5EF4-FFF2-40B4-BE49-F238E27FC236}">
              <a16:creationId xmlns:a16="http://schemas.microsoft.com/office/drawing/2014/main" id="{44D2AC20-BA89-4580-8F5E-C3D1E7D8BC4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701" name="Text Box 1">
          <a:extLst>
            <a:ext uri="{FF2B5EF4-FFF2-40B4-BE49-F238E27FC236}">
              <a16:creationId xmlns:a16="http://schemas.microsoft.com/office/drawing/2014/main" id="{D77E2B4E-A330-49C3-9211-F7BA0AC341D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702" name="Text Box 1">
          <a:extLst>
            <a:ext uri="{FF2B5EF4-FFF2-40B4-BE49-F238E27FC236}">
              <a16:creationId xmlns:a16="http://schemas.microsoft.com/office/drawing/2014/main" id="{43E93434-55A8-4F19-BF1C-01C21A93F9B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703" name="Text Box 1">
          <a:extLst>
            <a:ext uri="{FF2B5EF4-FFF2-40B4-BE49-F238E27FC236}">
              <a16:creationId xmlns:a16="http://schemas.microsoft.com/office/drawing/2014/main" id="{010A3F99-C8AB-4DF5-8BCC-AF381E05E23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704" name="Text Box 1">
          <a:extLst>
            <a:ext uri="{FF2B5EF4-FFF2-40B4-BE49-F238E27FC236}">
              <a16:creationId xmlns:a16="http://schemas.microsoft.com/office/drawing/2014/main" id="{A0E2B4A9-4A5A-4CCE-A0AF-5559031F46C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705" name="Text Box 1">
          <a:extLst>
            <a:ext uri="{FF2B5EF4-FFF2-40B4-BE49-F238E27FC236}">
              <a16:creationId xmlns:a16="http://schemas.microsoft.com/office/drawing/2014/main" id="{C3141C01-F301-41D8-8FE0-71BFD0ECD9F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706" name="Text Box 1">
          <a:extLst>
            <a:ext uri="{FF2B5EF4-FFF2-40B4-BE49-F238E27FC236}">
              <a16:creationId xmlns:a16="http://schemas.microsoft.com/office/drawing/2014/main" id="{8179CFCC-2143-4ED9-A71E-8C50A1780C5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707" name="Text Box 1">
          <a:extLst>
            <a:ext uri="{FF2B5EF4-FFF2-40B4-BE49-F238E27FC236}">
              <a16:creationId xmlns:a16="http://schemas.microsoft.com/office/drawing/2014/main" id="{04D00146-0627-4863-9950-A20BF68CA9F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708" name="Text Box 1">
          <a:extLst>
            <a:ext uri="{FF2B5EF4-FFF2-40B4-BE49-F238E27FC236}">
              <a16:creationId xmlns:a16="http://schemas.microsoft.com/office/drawing/2014/main" id="{2CF2C60B-B9E4-49DD-BFE8-9A9867373B9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709" name="Text Box 1">
          <a:extLst>
            <a:ext uri="{FF2B5EF4-FFF2-40B4-BE49-F238E27FC236}">
              <a16:creationId xmlns:a16="http://schemas.microsoft.com/office/drawing/2014/main" id="{94DD95A3-95E8-48D1-B7C2-95134B5FD9F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710" name="Text Box 1">
          <a:extLst>
            <a:ext uri="{FF2B5EF4-FFF2-40B4-BE49-F238E27FC236}">
              <a16:creationId xmlns:a16="http://schemas.microsoft.com/office/drawing/2014/main" id="{A80E2214-5BBB-4C95-BFBC-051DE159BDC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711" name="Text Box 1">
          <a:extLst>
            <a:ext uri="{FF2B5EF4-FFF2-40B4-BE49-F238E27FC236}">
              <a16:creationId xmlns:a16="http://schemas.microsoft.com/office/drawing/2014/main" id="{775CD038-1F29-49FC-85E4-1595827EA66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712" name="Text Box 1">
          <a:extLst>
            <a:ext uri="{FF2B5EF4-FFF2-40B4-BE49-F238E27FC236}">
              <a16:creationId xmlns:a16="http://schemas.microsoft.com/office/drawing/2014/main" id="{D1C6A62A-23BF-4AF7-80D1-E5BA46DDB91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713" name="Text Box 1">
          <a:extLst>
            <a:ext uri="{FF2B5EF4-FFF2-40B4-BE49-F238E27FC236}">
              <a16:creationId xmlns:a16="http://schemas.microsoft.com/office/drawing/2014/main" id="{754CB7E4-C0D4-4D7B-A773-1C993DFC1EC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714" name="Text Box 1">
          <a:extLst>
            <a:ext uri="{FF2B5EF4-FFF2-40B4-BE49-F238E27FC236}">
              <a16:creationId xmlns:a16="http://schemas.microsoft.com/office/drawing/2014/main" id="{A10DD1D1-98B6-4D07-9850-11A6AA9B3C1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715" name="Text Box 1">
          <a:extLst>
            <a:ext uri="{FF2B5EF4-FFF2-40B4-BE49-F238E27FC236}">
              <a16:creationId xmlns:a16="http://schemas.microsoft.com/office/drawing/2014/main" id="{12E93089-A1DE-44CC-A3F3-E3F584500A4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716" name="Text Box 1">
          <a:extLst>
            <a:ext uri="{FF2B5EF4-FFF2-40B4-BE49-F238E27FC236}">
              <a16:creationId xmlns:a16="http://schemas.microsoft.com/office/drawing/2014/main" id="{88818E56-CE28-463E-8783-980CD613857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717" name="Text Box 1">
          <a:extLst>
            <a:ext uri="{FF2B5EF4-FFF2-40B4-BE49-F238E27FC236}">
              <a16:creationId xmlns:a16="http://schemas.microsoft.com/office/drawing/2014/main" id="{8C1B3709-280C-45E2-B062-0C381BDA25B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718" name="Text Box 1">
          <a:extLst>
            <a:ext uri="{FF2B5EF4-FFF2-40B4-BE49-F238E27FC236}">
              <a16:creationId xmlns:a16="http://schemas.microsoft.com/office/drawing/2014/main" id="{D12E5BFB-A2F2-42E9-BB65-62EAAB45C6A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719" name="Text Box 1">
          <a:extLst>
            <a:ext uri="{FF2B5EF4-FFF2-40B4-BE49-F238E27FC236}">
              <a16:creationId xmlns:a16="http://schemas.microsoft.com/office/drawing/2014/main" id="{6342EA3B-78A2-4481-B0B8-4EEC2120CF9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720" name="Text Box 1">
          <a:extLst>
            <a:ext uri="{FF2B5EF4-FFF2-40B4-BE49-F238E27FC236}">
              <a16:creationId xmlns:a16="http://schemas.microsoft.com/office/drawing/2014/main" id="{3BB1B85E-3DD7-49C9-B0B8-B9C9A0A2FB3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721" name="Text Box 1">
          <a:extLst>
            <a:ext uri="{FF2B5EF4-FFF2-40B4-BE49-F238E27FC236}">
              <a16:creationId xmlns:a16="http://schemas.microsoft.com/office/drawing/2014/main" id="{0D9572C8-19C3-4B40-9529-775C6FDEBC0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722" name="Text Box 1">
          <a:extLst>
            <a:ext uri="{FF2B5EF4-FFF2-40B4-BE49-F238E27FC236}">
              <a16:creationId xmlns:a16="http://schemas.microsoft.com/office/drawing/2014/main" id="{BC77D5DB-A23C-4513-895A-CED3934A19A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723" name="Text Box 1">
          <a:extLst>
            <a:ext uri="{FF2B5EF4-FFF2-40B4-BE49-F238E27FC236}">
              <a16:creationId xmlns:a16="http://schemas.microsoft.com/office/drawing/2014/main" id="{C50213CB-FF64-4A41-8145-639DE25773F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724" name="Text Box 1">
          <a:extLst>
            <a:ext uri="{FF2B5EF4-FFF2-40B4-BE49-F238E27FC236}">
              <a16:creationId xmlns:a16="http://schemas.microsoft.com/office/drawing/2014/main" id="{199546E2-E1BC-4292-A760-7D988AC4269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725" name="Text Box 1">
          <a:extLst>
            <a:ext uri="{FF2B5EF4-FFF2-40B4-BE49-F238E27FC236}">
              <a16:creationId xmlns:a16="http://schemas.microsoft.com/office/drawing/2014/main" id="{BDA3500E-954E-403D-8482-AA0AE9A7744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726" name="Text Box 1">
          <a:extLst>
            <a:ext uri="{FF2B5EF4-FFF2-40B4-BE49-F238E27FC236}">
              <a16:creationId xmlns:a16="http://schemas.microsoft.com/office/drawing/2014/main" id="{738791E7-72FF-4031-81CD-4C56C0BBB0F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727" name="Text Box 1">
          <a:extLst>
            <a:ext uri="{FF2B5EF4-FFF2-40B4-BE49-F238E27FC236}">
              <a16:creationId xmlns:a16="http://schemas.microsoft.com/office/drawing/2014/main" id="{0C7019CA-EDB6-4BFE-95DD-F941316924B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728" name="Text Box 1">
          <a:extLst>
            <a:ext uri="{FF2B5EF4-FFF2-40B4-BE49-F238E27FC236}">
              <a16:creationId xmlns:a16="http://schemas.microsoft.com/office/drawing/2014/main" id="{5BFB8C0A-0A8D-4043-82EE-B7451EDBD1A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729" name="Text Box 1">
          <a:extLst>
            <a:ext uri="{FF2B5EF4-FFF2-40B4-BE49-F238E27FC236}">
              <a16:creationId xmlns:a16="http://schemas.microsoft.com/office/drawing/2014/main" id="{C03F1C0C-4583-4DD0-BBB3-872CCEA63AB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730" name="Text Box 1">
          <a:extLst>
            <a:ext uri="{FF2B5EF4-FFF2-40B4-BE49-F238E27FC236}">
              <a16:creationId xmlns:a16="http://schemas.microsoft.com/office/drawing/2014/main" id="{E9746DC8-BF5C-4EB3-BA7D-E38F10ED24A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731" name="Text Box 1">
          <a:extLst>
            <a:ext uri="{FF2B5EF4-FFF2-40B4-BE49-F238E27FC236}">
              <a16:creationId xmlns:a16="http://schemas.microsoft.com/office/drawing/2014/main" id="{FC5991FC-89F6-4B4E-BD32-D477117DF04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732" name="Text Box 1">
          <a:extLst>
            <a:ext uri="{FF2B5EF4-FFF2-40B4-BE49-F238E27FC236}">
              <a16:creationId xmlns:a16="http://schemas.microsoft.com/office/drawing/2014/main" id="{A39466C6-BC92-4DB7-A15B-07D332744B5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733" name="Text Box 1">
          <a:extLst>
            <a:ext uri="{FF2B5EF4-FFF2-40B4-BE49-F238E27FC236}">
              <a16:creationId xmlns:a16="http://schemas.microsoft.com/office/drawing/2014/main" id="{CE915F72-191F-42E5-A9BB-948A35CA862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734" name="Text Box 1">
          <a:extLst>
            <a:ext uri="{FF2B5EF4-FFF2-40B4-BE49-F238E27FC236}">
              <a16:creationId xmlns:a16="http://schemas.microsoft.com/office/drawing/2014/main" id="{01068459-798D-4C64-87F1-63AEF216A31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735" name="Text Box 1">
          <a:extLst>
            <a:ext uri="{FF2B5EF4-FFF2-40B4-BE49-F238E27FC236}">
              <a16:creationId xmlns:a16="http://schemas.microsoft.com/office/drawing/2014/main" id="{5EF4C8D8-BEE7-4BE3-B6A5-B6FDB718D00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736" name="Text Box 1">
          <a:extLst>
            <a:ext uri="{FF2B5EF4-FFF2-40B4-BE49-F238E27FC236}">
              <a16:creationId xmlns:a16="http://schemas.microsoft.com/office/drawing/2014/main" id="{1ED59599-7A87-435B-8A71-50F1367CF25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737" name="Text Box 1">
          <a:extLst>
            <a:ext uri="{FF2B5EF4-FFF2-40B4-BE49-F238E27FC236}">
              <a16:creationId xmlns:a16="http://schemas.microsoft.com/office/drawing/2014/main" id="{459E66D9-5965-421D-B420-48FCDE76FB5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738" name="Text Box 1">
          <a:extLst>
            <a:ext uri="{FF2B5EF4-FFF2-40B4-BE49-F238E27FC236}">
              <a16:creationId xmlns:a16="http://schemas.microsoft.com/office/drawing/2014/main" id="{3FB513F0-6CD8-4FBC-9709-D86E4E86D9C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739" name="Text Box 1">
          <a:extLst>
            <a:ext uri="{FF2B5EF4-FFF2-40B4-BE49-F238E27FC236}">
              <a16:creationId xmlns:a16="http://schemas.microsoft.com/office/drawing/2014/main" id="{4A40369C-B254-421D-A351-7A166B0C17C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740" name="Text Box 1">
          <a:extLst>
            <a:ext uri="{FF2B5EF4-FFF2-40B4-BE49-F238E27FC236}">
              <a16:creationId xmlns:a16="http://schemas.microsoft.com/office/drawing/2014/main" id="{4B1739C0-600A-4011-AB14-E00139CE9F3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741" name="Text Box 1">
          <a:extLst>
            <a:ext uri="{FF2B5EF4-FFF2-40B4-BE49-F238E27FC236}">
              <a16:creationId xmlns:a16="http://schemas.microsoft.com/office/drawing/2014/main" id="{51148825-B1A9-40B0-BE1C-73BCA8F492D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742" name="Text Box 1">
          <a:extLst>
            <a:ext uri="{FF2B5EF4-FFF2-40B4-BE49-F238E27FC236}">
              <a16:creationId xmlns:a16="http://schemas.microsoft.com/office/drawing/2014/main" id="{EC046F8A-8826-494C-BB27-EEDC49A3AB1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743" name="Text Box 1">
          <a:extLst>
            <a:ext uri="{FF2B5EF4-FFF2-40B4-BE49-F238E27FC236}">
              <a16:creationId xmlns:a16="http://schemas.microsoft.com/office/drawing/2014/main" id="{439E471A-A2E6-451B-806C-55FDB1B9500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744" name="Text Box 1">
          <a:extLst>
            <a:ext uri="{FF2B5EF4-FFF2-40B4-BE49-F238E27FC236}">
              <a16:creationId xmlns:a16="http://schemas.microsoft.com/office/drawing/2014/main" id="{23BB4D41-CA53-4554-95C6-3A5824683AE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745" name="Text Box 1">
          <a:extLst>
            <a:ext uri="{FF2B5EF4-FFF2-40B4-BE49-F238E27FC236}">
              <a16:creationId xmlns:a16="http://schemas.microsoft.com/office/drawing/2014/main" id="{D44BF4E3-DBE6-43E8-A5B9-8F83CF6E530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746" name="Text Box 1">
          <a:extLst>
            <a:ext uri="{FF2B5EF4-FFF2-40B4-BE49-F238E27FC236}">
              <a16:creationId xmlns:a16="http://schemas.microsoft.com/office/drawing/2014/main" id="{1FFEC174-82F4-4029-990C-0C16B5651A4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747" name="Text Box 1">
          <a:extLst>
            <a:ext uri="{FF2B5EF4-FFF2-40B4-BE49-F238E27FC236}">
              <a16:creationId xmlns:a16="http://schemas.microsoft.com/office/drawing/2014/main" id="{53F589A5-F186-481D-B8EA-08F7AB41E03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748" name="Text Box 1">
          <a:extLst>
            <a:ext uri="{FF2B5EF4-FFF2-40B4-BE49-F238E27FC236}">
              <a16:creationId xmlns:a16="http://schemas.microsoft.com/office/drawing/2014/main" id="{A08D655C-B83A-47FE-9A4C-61E3A6995AA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749" name="Text Box 1">
          <a:extLst>
            <a:ext uri="{FF2B5EF4-FFF2-40B4-BE49-F238E27FC236}">
              <a16:creationId xmlns:a16="http://schemas.microsoft.com/office/drawing/2014/main" id="{9DE88FE3-C6A4-4B73-B971-03779C54AC3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750" name="Text Box 1">
          <a:extLst>
            <a:ext uri="{FF2B5EF4-FFF2-40B4-BE49-F238E27FC236}">
              <a16:creationId xmlns:a16="http://schemas.microsoft.com/office/drawing/2014/main" id="{369AE3A4-6506-4C35-AC2B-466E17DB52B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751" name="Text Box 1">
          <a:extLst>
            <a:ext uri="{FF2B5EF4-FFF2-40B4-BE49-F238E27FC236}">
              <a16:creationId xmlns:a16="http://schemas.microsoft.com/office/drawing/2014/main" id="{11E06917-080C-4FCA-B8B0-1552464B21D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752" name="Text Box 1">
          <a:extLst>
            <a:ext uri="{FF2B5EF4-FFF2-40B4-BE49-F238E27FC236}">
              <a16:creationId xmlns:a16="http://schemas.microsoft.com/office/drawing/2014/main" id="{93C845C6-B749-48D9-9FE8-51D2EDFD06E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753" name="Text Box 1">
          <a:extLst>
            <a:ext uri="{FF2B5EF4-FFF2-40B4-BE49-F238E27FC236}">
              <a16:creationId xmlns:a16="http://schemas.microsoft.com/office/drawing/2014/main" id="{608AB015-5942-4A30-A3AE-20AF976F500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754" name="Text Box 1">
          <a:extLst>
            <a:ext uri="{FF2B5EF4-FFF2-40B4-BE49-F238E27FC236}">
              <a16:creationId xmlns:a16="http://schemas.microsoft.com/office/drawing/2014/main" id="{82AC2FE1-3B50-4FE7-801D-76EF202EBF3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755" name="Text Box 1">
          <a:extLst>
            <a:ext uri="{FF2B5EF4-FFF2-40B4-BE49-F238E27FC236}">
              <a16:creationId xmlns:a16="http://schemas.microsoft.com/office/drawing/2014/main" id="{1DCE7C80-0E14-41C2-9E11-10653F0054E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756" name="Text Box 1">
          <a:extLst>
            <a:ext uri="{FF2B5EF4-FFF2-40B4-BE49-F238E27FC236}">
              <a16:creationId xmlns:a16="http://schemas.microsoft.com/office/drawing/2014/main" id="{DC0B28D9-E28A-4905-978B-F8A896990E0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757" name="Text Box 1">
          <a:extLst>
            <a:ext uri="{FF2B5EF4-FFF2-40B4-BE49-F238E27FC236}">
              <a16:creationId xmlns:a16="http://schemas.microsoft.com/office/drawing/2014/main" id="{C7C38DAA-4265-4AF4-905E-C4ADBC91342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758" name="Text Box 1">
          <a:extLst>
            <a:ext uri="{FF2B5EF4-FFF2-40B4-BE49-F238E27FC236}">
              <a16:creationId xmlns:a16="http://schemas.microsoft.com/office/drawing/2014/main" id="{3F2BB252-E794-4F71-A74F-ED419B31F00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759" name="Text Box 1">
          <a:extLst>
            <a:ext uri="{FF2B5EF4-FFF2-40B4-BE49-F238E27FC236}">
              <a16:creationId xmlns:a16="http://schemas.microsoft.com/office/drawing/2014/main" id="{8D1E3A28-560C-4AAC-AE75-635265018E9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760" name="Text Box 1">
          <a:extLst>
            <a:ext uri="{FF2B5EF4-FFF2-40B4-BE49-F238E27FC236}">
              <a16:creationId xmlns:a16="http://schemas.microsoft.com/office/drawing/2014/main" id="{DC64B983-6368-40D7-8AE8-F11769F2E1E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761" name="Text Box 1">
          <a:extLst>
            <a:ext uri="{FF2B5EF4-FFF2-40B4-BE49-F238E27FC236}">
              <a16:creationId xmlns:a16="http://schemas.microsoft.com/office/drawing/2014/main" id="{3D1CC309-7878-45F2-9044-B7B34EC9157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762" name="Text Box 1">
          <a:extLst>
            <a:ext uri="{FF2B5EF4-FFF2-40B4-BE49-F238E27FC236}">
              <a16:creationId xmlns:a16="http://schemas.microsoft.com/office/drawing/2014/main" id="{1E4ACEF2-1DF4-4579-942B-65F10AD6792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763" name="Text Box 1">
          <a:extLst>
            <a:ext uri="{FF2B5EF4-FFF2-40B4-BE49-F238E27FC236}">
              <a16:creationId xmlns:a16="http://schemas.microsoft.com/office/drawing/2014/main" id="{9D4FCE76-354D-438E-B99F-1A5C3FB00BC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764" name="Text Box 1">
          <a:extLst>
            <a:ext uri="{FF2B5EF4-FFF2-40B4-BE49-F238E27FC236}">
              <a16:creationId xmlns:a16="http://schemas.microsoft.com/office/drawing/2014/main" id="{F1365E0B-46B2-4FA8-838E-C4F919D5A06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765" name="Text Box 1">
          <a:extLst>
            <a:ext uri="{FF2B5EF4-FFF2-40B4-BE49-F238E27FC236}">
              <a16:creationId xmlns:a16="http://schemas.microsoft.com/office/drawing/2014/main" id="{7396716F-C0DD-47A7-AE87-ABC7BF938AB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766" name="Text Box 1">
          <a:extLst>
            <a:ext uri="{FF2B5EF4-FFF2-40B4-BE49-F238E27FC236}">
              <a16:creationId xmlns:a16="http://schemas.microsoft.com/office/drawing/2014/main" id="{B2A0C188-0F7F-4F3C-8570-06F7EBB5FA4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767" name="Text Box 1">
          <a:extLst>
            <a:ext uri="{FF2B5EF4-FFF2-40B4-BE49-F238E27FC236}">
              <a16:creationId xmlns:a16="http://schemas.microsoft.com/office/drawing/2014/main" id="{D74BCD38-8CAF-436F-959A-B3EF36FB554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768" name="Text Box 1">
          <a:extLst>
            <a:ext uri="{FF2B5EF4-FFF2-40B4-BE49-F238E27FC236}">
              <a16:creationId xmlns:a16="http://schemas.microsoft.com/office/drawing/2014/main" id="{483516A1-A067-4056-91DB-E1A53C32C8C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769" name="Text Box 1">
          <a:extLst>
            <a:ext uri="{FF2B5EF4-FFF2-40B4-BE49-F238E27FC236}">
              <a16:creationId xmlns:a16="http://schemas.microsoft.com/office/drawing/2014/main" id="{B88B4CC8-A8D4-489B-B121-F94D17FB090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770" name="Text Box 1">
          <a:extLst>
            <a:ext uri="{FF2B5EF4-FFF2-40B4-BE49-F238E27FC236}">
              <a16:creationId xmlns:a16="http://schemas.microsoft.com/office/drawing/2014/main" id="{1422BC89-3D8B-4EC2-9627-6D174964DE7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771" name="Text Box 1">
          <a:extLst>
            <a:ext uri="{FF2B5EF4-FFF2-40B4-BE49-F238E27FC236}">
              <a16:creationId xmlns:a16="http://schemas.microsoft.com/office/drawing/2014/main" id="{AEE2AC77-AA2C-4B26-9DF4-04FC39B4CE8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772" name="Text Box 1">
          <a:extLst>
            <a:ext uri="{FF2B5EF4-FFF2-40B4-BE49-F238E27FC236}">
              <a16:creationId xmlns:a16="http://schemas.microsoft.com/office/drawing/2014/main" id="{ABF924FA-90B4-42CC-9669-F8B89BB4DCB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773" name="Text Box 1">
          <a:extLst>
            <a:ext uri="{FF2B5EF4-FFF2-40B4-BE49-F238E27FC236}">
              <a16:creationId xmlns:a16="http://schemas.microsoft.com/office/drawing/2014/main" id="{7922CE77-77F9-44FF-BA15-34FC1197956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774" name="Text Box 1">
          <a:extLst>
            <a:ext uri="{FF2B5EF4-FFF2-40B4-BE49-F238E27FC236}">
              <a16:creationId xmlns:a16="http://schemas.microsoft.com/office/drawing/2014/main" id="{15F7D0B8-0930-49DA-A4C1-904D815442A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775" name="Text Box 1">
          <a:extLst>
            <a:ext uri="{FF2B5EF4-FFF2-40B4-BE49-F238E27FC236}">
              <a16:creationId xmlns:a16="http://schemas.microsoft.com/office/drawing/2014/main" id="{EC2B0ADE-7FF8-41F9-9FF1-274C3E168FA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776" name="Text Box 1">
          <a:extLst>
            <a:ext uri="{FF2B5EF4-FFF2-40B4-BE49-F238E27FC236}">
              <a16:creationId xmlns:a16="http://schemas.microsoft.com/office/drawing/2014/main" id="{12A39D8A-4A98-46BB-9CEB-DDDF9E8D600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777" name="Text Box 1">
          <a:extLst>
            <a:ext uri="{FF2B5EF4-FFF2-40B4-BE49-F238E27FC236}">
              <a16:creationId xmlns:a16="http://schemas.microsoft.com/office/drawing/2014/main" id="{41737A3F-A816-443F-A502-C6B6DADB17E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778" name="Text Box 1">
          <a:extLst>
            <a:ext uri="{FF2B5EF4-FFF2-40B4-BE49-F238E27FC236}">
              <a16:creationId xmlns:a16="http://schemas.microsoft.com/office/drawing/2014/main" id="{7BF91F3B-EE52-41A9-8A1C-B32CB17C4AB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779" name="Text Box 1">
          <a:extLst>
            <a:ext uri="{FF2B5EF4-FFF2-40B4-BE49-F238E27FC236}">
              <a16:creationId xmlns:a16="http://schemas.microsoft.com/office/drawing/2014/main" id="{7671DC77-D8E6-4359-A2A4-DFBA2729B20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780" name="Text Box 1">
          <a:extLst>
            <a:ext uri="{FF2B5EF4-FFF2-40B4-BE49-F238E27FC236}">
              <a16:creationId xmlns:a16="http://schemas.microsoft.com/office/drawing/2014/main" id="{5BCAB9E7-1DA4-4F1A-8091-35C17928AB1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781" name="Text Box 1">
          <a:extLst>
            <a:ext uri="{FF2B5EF4-FFF2-40B4-BE49-F238E27FC236}">
              <a16:creationId xmlns:a16="http://schemas.microsoft.com/office/drawing/2014/main" id="{138DB1C4-22E9-4C6A-912B-26C4B98FDB6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782" name="Text Box 1">
          <a:extLst>
            <a:ext uri="{FF2B5EF4-FFF2-40B4-BE49-F238E27FC236}">
              <a16:creationId xmlns:a16="http://schemas.microsoft.com/office/drawing/2014/main" id="{AE2A2956-4B18-45DF-91FD-FF23EF3C9B1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783" name="Text Box 1">
          <a:extLst>
            <a:ext uri="{FF2B5EF4-FFF2-40B4-BE49-F238E27FC236}">
              <a16:creationId xmlns:a16="http://schemas.microsoft.com/office/drawing/2014/main" id="{9BC2CE98-96A4-4059-BDE0-7C3B34A8428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784" name="Text Box 1">
          <a:extLst>
            <a:ext uri="{FF2B5EF4-FFF2-40B4-BE49-F238E27FC236}">
              <a16:creationId xmlns:a16="http://schemas.microsoft.com/office/drawing/2014/main" id="{A448B3E8-78DE-412D-9EA7-9F66304C3A7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785" name="Text Box 1">
          <a:extLst>
            <a:ext uri="{FF2B5EF4-FFF2-40B4-BE49-F238E27FC236}">
              <a16:creationId xmlns:a16="http://schemas.microsoft.com/office/drawing/2014/main" id="{CF458894-47C7-42EB-BA33-42C876601CD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786" name="Text Box 1">
          <a:extLst>
            <a:ext uri="{FF2B5EF4-FFF2-40B4-BE49-F238E27FC236}">
              <a16:creationId xmlns:a16="http://schemas.microsoft.com/office/drawing/2014/main" id="{F7DDA508-72A0-46CA-A951-5D59C68D5B0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787" name="Text Box 1">
          <a:extLst>
            <a:ext uri="{FF2B5EF4-FFF2-40B4-BE49-F238E27FC236}">
              <a16:creationId xmlns:a16="http://schemas.microsoft.com/office/drawing/2014/main" id="{9C309E6C-CB72-41E2-9DF1-A78CFFAFCAD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788" name="Text Box 1">
          <a:extLst>
            <a:ext uri="{FF2B5EF4-FFF2-40B4-BE49-F238E27FC236}">
              <a16:creationId xmlns:a16="http://schemas.microsoft.com/office/drawing/2014/main" id="{6FA3D065-1A6E-48CA-AEE9-F10B2E16930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789" name="Text Box 1">
          <a:extLst>
            <a:ext uri="{FF2B5EF4-FFF2-40B4-BE49-F238E27FC236}">
              <a16:creationId xmlns:a16="http://schemas.microsoft.com/office/drawing/2014/main" id="{2BAB578F-D563-434E-BD74-5366B8D4F78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790" name="Text Box 1">
          <a:extLst>
            <a:ext uri="{FF2B5EF4-FFF2-40B4-BE49-F238E27FC236}">
              <a16:creationId xmlns:a16="http://schemas.microsoft.com/office/drawing/2014/main" id="{3D26296A-8300-423F-A9DD-3DD8ECC72D2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791" name="Text Box 1">
          <a:extLst>
            <a:ext uri="{FF2B5EF4-FFF2-40B4-BE49-F238E27FC236}">
              <a16:creationId xmlns:a16="http://schemas.microsoft.com/office/drawing/2014/main" id="{4A171737-A63F-4ABF-812C-DCD7FC24D51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792" name="Text Box 1">
          <a:extLst>
            <a:ext uri="{FF2B5EF4-FFF2-40B4-BE49-F238E27FC236}">
              <a16:creationId xmlns:a16="http://schemas.microsoft.com/office/drawing/2014/main" id="{26D17148-7424-4296-BCD8-DBB044DD6F6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793" name="Text Box 1">
          <a:extLst>
            <a:ext uri="{FF2B5EF4-FFF2-40B4-BE49-F238E27FC236}">
              <a16:creationId xmlns:a16="http://schemas.microsoft.com/office/drawing/2014/main" id="{B660F161-583E-4927-9D71-02E79D73BDB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794" name="Text Box 1">
          <a:extLst>
            <a:ext uri="{FF2B5EF4-FFF2-40B4-BE49-F238E27FC236}">
              <a16:creationId xmlns:a16="http://schemas.microsoft.com/office/drawing/2014/main" id="{3FD03893-1103-4B9B-8973-DDC9461BAAD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795" name="Text Box 1">
          <a:extLst>
            <a:ext uri="{FF2B5EF4-FFF2-40B4-BE49-F238E27FC236}">
              <a16:creationId xmlns:a16="http://schemas.microsoft.com/office/drawing/2014/main" id="{35B6BB8E-D1C5-4A6B-8D54-92AEF3F89E9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796" name="Text Box 1">
          <a:extLst>
            <a:ext uri="{FF2B5EF4-FFF2-40B4-BE49-F238E27FC236}">
              <a16:creationId xmlns:a16="http://schemas.microsoft.com/office/drawing/2014/main" id="{1A06AE4A-F7EA-4BA6-9E83-F433D687AD8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797" name="Text Box 1">
          <a:extLst>
            <a:ext uri="{FF2B5EF4-FFF2-40B4-BE49-F238E27FC236}">
              <a16:creationId xmlns:a16="http://schemas.microsoft.com/office/drawing/2014/main" id="{E07A8F5A-741D-42A3-BE03-B44D2717B01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798" name="Text Box 1">
          <a:extLst>
            <a:ext uri="{FF2B5EF4-FFF2-40B4-BE49-F238E27FC236}">
              <a16:creationId xmlns:a16="http://schemas.microsoft.com/office/drawing/2014/main" id="{C77B179F-7452-403B-8BAA-615FE78FEFB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799" name="Text Box 1">
          <a:extLst>
            <a:ext uri="{FF2B5EF4-FFF2-40B4-BE49-F238E27FC236}">
              <a16:creationId xmlns:a16="http://schemas.microsoft.com/office/drawing/2014/main" id="{E136322A-6EF5-410F-859C-CF08FF472D3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800" name="Text Box 1">
          <a:extLst>
            <a:ext uri="{FF2B5EF4-FFF2-40B4-BE49-F238E27FC236}">
              <a16:creationId xmlns:a16="http://schemas.microsoft.com/office/drawing/2014/main" id="{1736D715-D42C-47CB-840F-6AEC0769EBC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801" name="Text Box 1">
          <a:extLst>
            <a:ext uri="{FF2B5EF4-FFF2-40B4-BE49-F238E27FC236}">
              <a16:creationId xmlns:a16="http://schemas.microsoft.com/office/drawing/2014/main" id="{4EFD8C1A-AE21-430A-B3CD-7B277AFFD72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802" name="Text Box 1">
          <a:extLst>
            <a:ext uri="{FF2B5EF4-FFF2-40B4-BE49-F238E27FC236}">
              <a16:creationId xmlns:a16="http://schemas.microsoft.com/office/drawing/2014/main" id="{B5ED0325-A62C-4871-A0A0-3950381C4A9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803" name="Text Box 1">
          <a:extLst>
            <a:ext uri="{FF2B5EF4-FFF2-40B4-BE49-F238E27FC236}">
              <a16:creationId xmlns:a16="http://schemas.microsoft.com/office/drawing/2014/main" id="{9D94A4DB-8E51-4F68-86D4-66F1B822BCE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804" name="Text Box 1">
          <a:extLst>
            <a:ext uri="{FF2B5EF4-FFF2-40B4-BE49-F238E27FC236}">
              <a16:creationId xmlns:a16="http://schemas.microsoft.com/office/drawing/2014/main" id="{875D7F90-6C28-4B11-8720-A7F3FBC711B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805" name="Text Box 1">
          <a:extLst>
            <a:ext uri="{FF2B5EF4-FFF2-40B4-BE49-F238E27FC236}">
              <a16:creationId xmlns:a16="http://schemas.microsoft.com/office/drawing/2014/main" id="{513CA567-ED93-483A-B72B-84E9FAF19DD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806" name="Text Box 1">
          <a:extLst>
            <a:ext uri="{FF2B5EF4-FFF2-40B4-BE49-F238E27FC236}">
              <a16:creationId xmlns:a16="http://schemas.microsoft.com/office/drawing/2014/main" id="{A8700149-3672-4C43-8974-0EA9834BC5B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807" name="Text Box 1">
          <a:extLst>
            <a:ext uri="{FF2B5EF4-FFF2-40B4-BE49-F238E27FC236}">
              <a16:creationId xmlns:a16="http://schemas.microsoft.com/office/drawing/2014/main" id="{8EA6506E-3E9C-4DF0-B442-0DE10D10E0B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808" name="Text Box 1">
          <a:extLst>
            <a:ext uri="{FF2B5EF4-FFF2-40B4-BE49-F238E27FC236}">
              <a16:creationId xmlns:a16="http://schemas.microsoft.com/office/drawing/2014/main" id="{C5680DE8-2AC3-41D5-934E-D949889066E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809" name="Text Box 1">
          <a:extLst>
            <a:ext uri="{FF2B5EF4-FFF2-40B4-BE49-F238E27FC236}">
              <a16:creationId xmlns:a16="http://schemas.microsoft.com/office/drawing/2014/main" id="{DB333079-47A8-4783-BF58-733C94AF29F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810" name="Text Box 1">
          <a:extLst>
            <a:ext uri="{FF2B5EF4-FFF2-40B4-BE49-F238E27FC236}">
              <a16:creationId xmlns:a16="http://schemas.microsoft.com/office/drawing/2014/main" id="{B6063544-B64F-4BC4-B470-164EDD0494D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811" name="Text Box 1">
          <a:extLst>
            <a:ext uri="{FF2B5EF4-FFF2-40B4-BE49-F238E27FC236}">
              <a16:creationId xmlns:a16="http://schemas.microsoft.com/office/drawing/2014/main" id="{8AA1BBE2-E41A-470D-B9AE-3FDD30073EB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812" name="Text Box 1">
          <a:extLst>
            <a:ext uri="{FF2B5EF4-FFF2-40B4-BE49-F238E27FC236}">
              <a16:creationId xmlns:a16="http://schemas.microsoft.com/office/drawing/2014/main" id="{BF6C609C-809A-4CC1-AB06-83A4B983020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813" name="Text Box 1">
          <a:extLst>
            <a:ext uri="{FF2B5EF4-FFF2-40B4-BE49-F238E27FC236}">
              <a16:creationId xmlns:a16="http://schemas.microsoft.com/office/drawing/2014/main" id="{2F6DA074-9466-42D9-A2B4-8BC3E1FF962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814" name="Text Box 1">
          <a:extLst>
            <a:ext uri="{FF2B5EF4-FFF2-40B4-BE49-F238E27FC236}">
              <a16:creationId xmlns:a16="http://schemas.microsoft.com/office/drawing/2014/main" id="{8E9E9E6C-01D9-4392-82E9-FD64F460C87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815" name="Text Box 1">
          <a:extLst>
            <a:ext uri="{FF2B5EF4-FFF2-40B4-BE49-F238E27FC236}">
              <a16:creationId xmlns:a16="http://schemas.microsoft.com/office/drawing/2014/main" id="{C22C3C40-E60D-4A01-90D8-28417AC7192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816" name="Text Box 1">
          <a:extLst>
            <a:ext uri="{FF2B5EF4-FFF2-40B4-BE49-F238E27FC236}">
              <a16:creationId xmlns:a16="http://schemas.microsoft.com/office/drawing/2014/main" id="{9B932253-4FFC-44A5-8BD7-67C398ED4DB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817" name="Text Box 1">
          <a:extLst>
            <a:ext uri="{FF2B5EF4-FFF2-40B4-BE49-F238E27FC236}">
              <a16:creationId xmlns:a16="http://schemas.microsoft.com/office/drawing/2014/main" id="{4921F5FA-AC1D-43AB-8F17-6BFF4630C5F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818" name="Text Box 1">
          <a:extLst>
            <a:ext uri="{FF2B5EF4-FFF2-40B4-BE49-F238E27FC236}">
              <a16:creationId xmlns:a16="http://schemas.microsoft.com/office/drawing/2014/main" id="{D9D1920E-C480-496E-8190-80477ED10D7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819" name="Text Box 1">
          <a:extLst>
            <a:ext uri="{FF2B5EF4-FFF2-40B4-BE49-F238E27FC236}">
              <a16:creationId xmlns:a16="http://schemas.microsoft.com/office/drawing/2014/main" id="{606EECDF-66F4-4CFE-8DF9-CE82CBE1DA5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820" name="Text Box 1">
          <a:extLst>
            <a:ext uri="{FF2B5EF4-FFF2-40B4-BE49-F238E27FC236}">
              <a16:creationId xmlns:a16="http://schemas.microsoft.com/office/drawing/2014/main" id="{B0AB2605-4EDA-4A98-831D-E010D47469D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821" name="Text Box 1">
          <a:extLst>
            <a:ext uri="{FF2B5EF4-FFF2-40B4-BE49-F238E27FC236}">
              <a16:creationId xmlns:a16="http://schemas.microsoft.com/office/drawing/2014/main" id="{58E338BD-D2B5-4059-A688-73B35A594F8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822" name="Text Box 1">
          <a:extLst>
            <a:ext uri="{FF2B5EF4-FFF2-40B4-BE49-F238E27FC236}">
              <a16:creationId xmlns:a16="http://schemas.microsoft.com/office/drawing/2014/main" id="{5D2DAC2C-8302-4D21-A7C6-C16959218F0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823" name="Text Box 1">
          <a:extLst>
            <a:ext uri="{FF2B5EF4-FFF2-40B4-BE49-F238E27FC236}">
              <a16:creationId xmlns:a16="http://schemas.microsoft.com/office/drawing/2014/main" id="{E847EB4F-9480-4C95-A18B-0F059FAFAB8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824" name="Text Box 1">
          <a:extLst>
            <a:ext uri="{FF2B5EF4-FFF2-40B4-BE49-F238E27FC236}">
              <a16:creationId xmlns:a16="http://schemas.microsoft.com/office/drawing/2014/main" id="{603B8CD0-8DE9-4320-BBBA-96612F776CE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825" name="Text Box 1">
          <a:extLst>
            <a:ext uri="{FF2B5EF4-FFF2-40B4-BE49-F238E27FC236}">
              <a16:creationId xmlns:a16="http://schemas.microsoft.com/office/drawing/2014/main" id="{A82BE867-E19F-475E-B3DA-9D981296F22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826" name="Text Box 1">
          <a:extLst>
            <a:ext uri="{FF2B5EF4-FFF2-40B4-BE49-F238E27FC236}">
              <a16:creationId xmlns:a16="http://schemas.microsoft.com/office/drawing/2014/main" id="{AE96344D-BFF0-488B-BBC2-76FF067B0BE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827" name="Text Box 1">
          <a:extLst>
            <a:ext uri="{FF2B5EF4-FFF2-40B4-BE49-F238E27FC236}">
              <a16:creationId xmlns:a16="http://schemas.microsoft.com/office/drawing/2014/main" id="{FF2D85C7-618B-4B85-AE3E-D1A7E979AE3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828" name="Text Box 1">
          <a:extLst>
            <a:ext uri="{FF2B5EF4-FFF2-40B4-BE49-F238E27FC236}">
              <a16:creationId xmlns:a16="http://schemas.microsoft.com/office/drawing/2014/main" id="{1269B789-FA37-49C7-9A29-422288BFA04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829" name="Text Box 1">
          <a:extLst>
            <a:ext uri="{FF2B5EF4-FFF2-40B4-BE49-F238E27FC236}">
              <a16:creationId xmlns:a16="http://schemas.microsoft.com/office/drawing/2014/main" id="{99B1CB44-161D-499C-B877-96A54E54AC1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830" name="Text Box 1">
          <a:extLst>
            <a:ext uri="{FF2B5EF4-FFF2-40B4-BE49-F238E27FC236}">
              <a16:creationId xmlns:a16="http://schemas.microsoft.com/office/drawing/2014/main" id="{4B63428A-0734-4588-B115-52B3C9EBA58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831" name="Text Box 1">
          <a:extLst>
            <a:ext uri="{FF2B5EF4-FFF2-40B4-BE49-F238E27FC236}">
              <a16:creationId xmlns:a16="http://schemas.microsoft.com/office/drawing/2014/main" id="{CB16F012-EAF4-4058-8FFF-D81CD318DAA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832" name="Text Box 1">
          <a:extLst>
            <a:ext uri="{FF2B5EF4-FFF2-40B4-BE49-F238E27FC236}">
              <a16:creationId xmlns:a16="http://schemas.microsoft.com/office/drawing/2014/main" id="{9421D47B-0B65-4527-9B32-D898C9B22A9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833" name="Text Box 1">
          <a:extLst>
            <a:ext uri="{FF2B5EF4-FFF2-40B4-BE49-F238E27FC236}">
              <a16:creationId xmlns:a16="http://schemas.microsoft.com/office/drawing/2014/main" id="{AE5CB4AF-D66E-49A6-BB82-B3F0F1DE053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834" name="Text Box 1">
          <a:extLst>
            <a:ext uri="{FF2B5EF4-FFF2-40B4-BE49-F238E27FC236}">
              <a16:creationId xmlns:a16="http://schemas.microsoft.com/office/drawing/2014/main" id="{1EF88D5B-F9B5-41EB-9F85-5F65BF96CE4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835" name="Text Box 1">
          <a:extLst>
            <a:ext uri="{FF2B5EF4-FFF2-40B4-BE49-F238E27FC236}">
              <a16:creationId xmlns:a16="http://schemas.microsoft.com/office/drawing/2014/main" id="{9C734DAB-BFDA-4BA9-9AC6-4F311B5A209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836" name="Text Box 1">
          <a:extLst>
            <a:ext uri="{FF2B5EF4-FFF2-40B4-BE49-F238E27FC236}">
              <a16:creationId xmlns:a16="http://schemas.microsoft.com/office/drawing/2014/main" id="{EB28C7AE-9578-40A5-971C-14D5D401367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837" name="Text Box 1">
          <a:extLst>
            <a:ext uri="{FF2B5EF4-FFF2-40B4-BE49-F238E27FC236}">
              <a16:creationId xmlns:a16="http://schemas.microsoft.com/office/drawing/2014/main" id="{24186EE8-4328-4A1F-A4D4-03E313DC332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838" name="Text Box 1">
          <a:extLst>
            <a:ext uri="{FF2B5EF4-FFF2-40B4-BE49-F238E27FC236}">
              <a16:creationId xmlns:a16="http://schemas.microsoft.com/office/drawing/2014/main" id="{4FFC95A5-61E8-403F-AE7B-0D1F35D157A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839" name="Text Box 1">
          <a:extLst>
            <a:ext uri="{FF2B5EF4-FFF2-40B4-BE49-F238E27FC236}">
              <a16:creationId xmlns:a16="http://schemas.microsoft.com/office/drawing/2014/main" id="{7B111B82-E9B1-4752-8B55-47AE764FC22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840" name="Text Box 1">
          <a:extLst>
            <a:ext uri="{FF2B5EF4-FFF2-40B4-BE49-F238E27FC236}">
              <a16:creationId xmlns:a16="http://schemas.microsoft.com/office/drawing/2014/main" id="{D5CCA1FF-E799-4EC9-99D6-5D5D32045FC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841" name="Text Box 1">
          <a:extLst>
            <a:ext uri="{FF2B5EF4-FFF2-40B4-BE49-F238E27FC236}">
              <a16:creationId xmlns:a16="http://schemas.microsoft.com/office/drawing/2014/main" id="{3171E3F7-4548-4A54-91CB-481A1C8F61C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842" name="Text Box 1">
          <a:extLst>
            <a:ext uri="{FF2B5EF4-FFF2-40B4-BE49-F238E27FC236}">
              <a16:creationId xmlns:a16="http://schemas.microsoft.com/office/drawing/2014/main" id="{C91F707A-21DA-4B96-8834-A4ABE8AA91E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843" name="Text Box 1">
          <a:extLst>
            <a:ext uri="{FF2B5EF4-FFF2-40B4-BE49-F238E27FC236}">
              <a16:creationId xmlns:a16="http://schemas.microsoft.com/office/drawing/2014/main" id="{CD385AD8-AEE9-46B0-8E03-3B81814C72E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844" name="Text Box 1">
          <a:extLst>
            <a:ext uri="{FF2B5EF4-FFF2-40B4-BE49-F238E27FC236}">
              <a16:creationId xmlns:a16="http://schemas.microsoft.com/office/drawing/2014/main" id="{047A0E07-DAB9-4306-972A-5EDDF3E68A3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845" name="Text Box 1">
          <a:extLst>
            <a:ext uri="{FF2B5EF4-FFF2-40B4-BE49-F238E27FC236}">
              <a16:creationId xmlns:a16="http://schemas.microsoft.com/office/drawing/2014/main" id="{F0D94B9D-E8F9-4E8B-BCF2-92FDACEA91C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846" name="Text Box 1">
          <a:extLst>
            <a:ext uri="{FF2B5EF4-FFF2-40B4-BE49-F238E27FC236}">
              <a16:creationId xmlns:a16="http://schemas.microsoft.com/office/drawing/2014/main" id="{98F90BF5-9B28-4043-A1C1-C3447CEC7BB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847" name="Text Box 1">
          <a:extLst>
            <a:ext uri="{FF2B5EF4-FFF2-40B4-BE49-F238E27FC236}">
              <a16:creationId xmlns:a16="http://schemas.microsoft.com/office/drawing/2014/main" id="{3229B3C7-038B-4F16-A580-4B60A1927D4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848" name="Text Box 1">
          <a:extLst>
            <a:ext uri="{FF2B5EF4-FFF2-40B4-BE49-F238E27FC236}">
              <a16:creationId xmlns:a16="http://schemas.microsoft.com/office/drawing/2014/main" id="{2527A14C-6778-471D-8CEC-4CF27EE24A4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849" name="Text Box 1">
          <a:extLst>
            <a:ext uri="{FF2B5EF4-FFF2-40B4-BE49-F238E27FC236}">
              <a16:creationId xmlns:a16="http://schemas.microsoft.com/office/drawing/2014/main" id="{81E17047-58BF-421F-A6CB-0666E09FFA9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850" name="Text Box 1">
          <a:extLst>
            <a:ext uri="{FF2B5EF4-FFF2-40B4-BE49-F238E27FC236}">
              <a16:creationId xmlns:a16="http://schemas.microsoft.com/office/drawing/2014/main" id="{19081354-99AC-40CF-BBFF-701CC5D1659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851" name="Text Box 1">
          <a:extLst>
            <a:ext uri="{FF2B5EF4-FFF2-40B4-BE49-F238E27FC236}">
              <a16:creationId xmlns:a16="http://schemas.microsoft.com/office/drawing/2014/main" id="{2ECBE26D-0FA4-43B6-B461-13BA9B4540A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852" name="Text Box 1">
          <a:extLst>
            <a:ext uri="{FF2B5EF4-FFF2-40B4-BE49-F238E27FC236}">
              <a16:creationId xmlns:a16="http://schemas.microsoft.com/office/drawing/2014/main" id="{A5854BC9-977E-4638-A86D-DCB9997C802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853" name="Text Box 1">
          <a:extLst>
            <a:ext uri="{FF2B5EF4-FFF2-40B4-BE49-F238E27FC236}">
              <a16:creationId xmlns:a16="http://schemas.microsoft.com/office/drawing/2014/main" id="{2F8AC43B-5BBF-4EFA-A5D2-56E54EB9BED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854" name="Text Box 1">
          <a:extLst>
            <a:ext uri="{FF2B5EF4-FFF2-40B4-BE49-F238E27FC236}">
              <a16:creationId xmlns:a16="http://schemas.microsoft.com/office/drawing/2014/main" id="{777C8757-EC48-4E82-ACB5-D1C930C37FF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855" name="Text Box 1">
          <a:extLst>
            <a:ext uri="{FF2B5EF4-FFF2-40B4-BE49-F238E27FC236}">
              <a16:creationId xmlns:a16="http://schemas.microsoft.com/office/drawing/2014/main" id="{6F659B48-561D-41F4-BF84-BC9A0D76AA0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856" name="Text Box 1">
          <a:extLst>
            <a:ext uri="{FF2B5EF4-FFF2-40B4-BE49-F238E27FC236}">
              <a16:creationId xmlns:a16="http://schemas.microsoft.com/office/drawing/2014/main" id="{8A88B205-D1DF-40BB-9089-E89C4121685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857" name="Text Box 1">
          <a:extLst>
            <a:ext uri="{FF2B5EF4-FFF2-40B4-BE49-F238E27FC236}">
              <a16:creationId xmlns:a16="http://schemas.microsoft.com/office/drawing/2014/main" id="{CD7D1EC3-3689-4A22-874D-14DBD0E39FC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858" name="Text Box 1">
          <a:extLst>
            <a:ext uri="{FF2B5EF4-FFF2-40B4-BE49-F238E27FC236}">
              <a16:creationId xmlns:a16="http://schemas.microsoft.com/office/drawing/2014/main" id="{985049CE-79A4-403E-A43C-F6E6853704F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859" name="Text Box 1">
          <a:extLst>
            <a:ext uri="{FF2B5EF4-FFF2-40B4-BE49-F238E27FC236}">
              <a16:creationId xmlns:a16="http://schemas.microsoft.com/office/drawing/2014/main" id="{C15AFFBA-FB7F-4027-9687-33103315FF0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860" name="Text Box 1">
          <a:extLst>
            <a:ext uri="{FF2B5EF4-FFF2-40B4-BE49-F238E27FC236}">
              <a16:creationId xmlns:a16="http://schemas.microsoft.com/office/drawing/2014/main" id="{C69694AC-38D8-400E-BB35-E6FDF14385A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861" name="Text Box 1">
          <a:extLst>
            <a:ext uri="{FF2B5EF4-FFF2-40B4-BE49-F238E27FC236}">
              <a16:creationId xmlns:a16="http://schemas.microsoft.com/office/drawing/2014/main" id="{C8F43861-4143-4F16-9E20-8473484CF76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862" name="Text Box 1">
          <a:extLst>
            <a:ext uri="{FF2B5EF4-FFF2-40B4-BE49-F238E27FC236}">
              <a16:creationId xmlns:a16="http://schemas.microsoft.com/office/drawing/2014/main" id="{EBF775C1-4413-4CCB-B190-C910472D975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863" name="Text Box 1">
          <a:extLst>
            <a:ext uri="{FF2B5EF4-FFF2-40B4-BE49-F238E27FC236}">
              <a16:creationId xmlns:a16="http://schemas.microsoft.com/office/drawing/2014/main" id="{2E87CE0C-3009-4409-97AA-0266F8C4A04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864" name="Text Box 1">
          <a:extLst>
            <a:ext uri="{FF2B5EF4-FFF2-40B4-BE49-F238E27FC236}">
              <a16:creationId xmlns:a16="http://schemas.microsoft.com/office/drawing/2014/main" id="{1D3EEA06-AEB0-4C3C-93A6-099F407DC63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865" name="Text Box 1">
          <a:extLst>
            <a:ext uri="{FF2B5EF4-FFF2-40B4-BE49-F238E27FC236}">
              <a16:creationId xmlns:a16="http://schemas.microsoft.com/office/drawing/2014/main" id="{C6722248-4640-42F1-A7EC-6EC8772E6EA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866" name="Text Box 1">
          <a:extLst>
            <a:ext uri="{FF2B5EF4-FFF2-40B4-BE49-F238E27FC236}">
              <a16:creationId xmlns:a16="http://schemas.microsoft.com/office/drawing/2014/main" id="{40F0A030-CC72-4DE4-B688-A612E3091A9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867" name="Text Box 1">
          <a:extLst>
            <a:ext uri="{FF2B5EF4-FFF2-40B4-BE49-F238E27FC236}">
              <a16:creationId xmlns:a16="http://schemas.microsoft.com/office/drawing/2014/main" id="{298202EC-45C8-41EB-AD72-3B656F9C7CB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868" name="Text Box 1">
          <a:extLst>
            <a:ext uri="{FF2B5EF4-FFF2-40B4-BE49-F238E27FC236}">
              <a16:creationId xmlns:a16="http://schemas.microsoft.com/office/drawing/2014/main" id="{595E8642-3D43-4F48-912C-4C5BEC09007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869" name="Text Box 1">
          <a:extLst>
            <a:ext uri="{FF2B5EF4-FFF2-40B4-BE49-F238E27FC236}">
              <a16:creationId xmlns:a16="http://schemas.microsoft.com/office/drawing/2014/main" id="{0C4AACDF-16CA-4E61-9B72-E5F8F4A7354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870" name="Text Box 1">
          <a:extLst>
            <a:ext uri="{FF2B5EF4-FFF2-40B4-BE49-F238E27FC236}">
              <a16:creationId xmlns:a16="http://schemas.microsoft.com/office/drawing/2014/main" id="{4FBFA855-B759-4A29-9DB0-5A68CF4A5BC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871" name="Text Box 1">
          <a:extLst>
            <a:ext uri="{FF2B5EF4-FFF2-40B4-BE49-F238E27FC236}">
              <a16:creationId xmlns:a16="http://schemas.microsoft.com/office/drawing/2014/main" id="{29A2FCB8-F6F9-4344-967D-B5F8D223FBB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872" name="Text Box 1">
          <a:extLst>
            <a:ext uri="{FF2B5EF4-FFF2-40B4-BE49-F238E27FC236}">
              <a16:creationId xmlns:a16="http://schemas.microsoft.com/office/drawing/2014/main" id="{DE39D26A-6616-4197-837D-924B7D29C03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873" name="Text Box 1">
          <a:extLst>
            <a:ext uri="{FF2B5EF4-FFF2-40B4-BE49-F238E27FC236}">
              <a16:creationId xmlns:a16="http://schemas.microsoft.com/office/drawing/2014/main" id="{3FC825AB-C52C-465B-80C6-B141A103DE0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874" name="Text Box 1">
          <a:extLst>
            <a:ext uri="{FF2B5EF4-FFF2-40B4-BE49-F238E27FC236}">
              <a16:creationId xmlns:a16="http://schemas.microsoft.com/office/drawing/2014/main" id="{0DC41101-18AD-461E-893F-9A1497AAFBA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875" name="Text Box 1">
          <a:extLst>
            <a:ext uri="{FF2B5EF4-FFF2-40B4-BE49-F238E27FC236}">
              <a16:creationId xmlns:a16="http://schemas.microsoft.com/office/drawing/2014/main" id="{64BD8ED0-1A64-46F6-AF3D-D6BAD49C196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876" name="Text Box 1">
          <a:extLst>
            <a:ext uri="{FF2B5EF4-FFF2-40B4-BE49-F238E27FC236}">
              <a16:creationId xmlns:a16="http://schemas.microsoft.com/office/drawing/2014/main" id="{37527A3B-4C18-4EE0-B0BF-640B532E814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877" name="Text Box 1">
          <a:extLst>
            <a:ext uri="{FF2B5EF4-FFF2-40B4-BE49-F238E27FC236}">
              <a16:creationId xmlns:a16="http://schemas.microsoft.com/office/drawing/2014/main" id="{C93DD10C-89B9-4170-B0EF-3F6D05DAF89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878" name="Text Box 1">
          <a:extLst>
            <a:ext uri="{FF2B5EF4-FFF2-40B4-BE49-F238E27FC236}">
              <a16:creationId xmlns:a16="http://schemas.microsoft.com/office/drawing/2014/main" id="{1C738B49-595D-48A5-A219-98CD92DD794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879" name="Text Box 1">
          <a:extLst>
            <a:ext uri="{FF2B5EF4-FFF2-40B4-BE49-F238E27FC236}">
              <a16:creationId xmlns:a16="http://schemas.microsoft.com/office/drawing/2014/main" id="{CA580969-09F1-486D-A620-ADAD1E797C9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880" name="Text Box 1">
          <a:extLst>
            <a:ext uri="{FF2B5EF4-FFF2-40B4-BE49-F238E27FC236}">
              <a16:creationId xmlns:a16="http://schemas.microsoft.com/office/drawing/2014/main" id="{615E3722-2B83-4AA7-86DC-2B261FD4F5D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881" name="Text Box 1">
          <a:extLst>
            <a:ext uri="{FF2B5EF4-FFF2-40B4-BE49-F238E27FC236}">
              <a16:creationId xmlns:a16="http://schemas.microsoft.com/office/drawing/2014/main" id="{7696CFFD-FC29-42C2-BF11-DA098290A82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882" name="Text Box 1">
          <a:extLst>
            <a:ext uri="{FF2B5EF4-FFF2-40B4-BE49-F238E27FC236}">
              <a16:creationId xmlns:a16="http://schemas.microsoft.com/office/drawing/2014/main" id="{F173FC0D-8D95-43BF-84B1-FC7C2ADDFDD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883" name="Text Box 1">
          <a:extLst>
            <a:ext uri="{FF2B5EF4-FFF2-40B4-BE49-F238E27FC236}">
              <a16:creationId xmlns:a16="http://schemas.microsoft.com/office/drawing/2014/main" id="{16814762-62EA-47FF-866B-B1172D40AF7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884" name="Text Box 1">
          <a:extLst>
            <a:ext uri="{FF2B5EF4-FFF2-40B4-BE49-F238E27FC236}">
              <a16:creationId xmlns:a16="http://schemas.microsoft.com/office/drawing/2014/main" id="{B03120A9-5042-4EFE-9EAB-73E1FEEC679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885" name="Text Box 1">
          <a:extLst>
            <a:ext uri="{FF2B5EF4-FFF2-40B4-BE49-F238E27FC236}">
              <a16:creationId xmlns:a16="http://schemas.microsoft.com/office/drawing/2014/main" id="{C9A4F18D-A845-4A57-86A6-ABCAD8B2990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886" name="Text Box 1">
          <a:extLst>
            <a:ext uri="{FF2B5EF4-FFF2-40B4-BE49-F238E27FC236}">
              <a16:creationId xmlns:a16="http://schemas.microsoft.com/office/drawing/2014/main" id="{5D1FD806-2DD0-48CB-8329-F01AE7723B6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887" name="Text Box 1">
          <a:extLst>
            <a:ext uri="{FF2B5EF4-FFF2-40B4-BE49-F238E27FC236}">
              <a16:creationId xmlns:a16="http://schemas.microsoft.com/office/drawing/2014/main" id="{99A48F45-7256-4EE9-856B-9A836527DA5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888" name="Text Box 1">
          <a:extLst>
            <a:ext uri="{FF2B5EF4-FFF2-40B4-BE49-F238E27FC236}">
              <a16:creationId xmlns:a16="http://schemas.microsoft.com/office/drawing/2014/main" id="{ACE61A34-662D-4500-9589-74BF47DF62D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889" name="Text Box 1">
          <a:extLst>
            <a:ext uri="{FF2B5EF4-FFF2-40B4-BE49-F238E27FC236}">
              <a16:creationId xmlns:a16="http://schemas.microsoft.com/office/drawing/2014/main" id="{692534C6-93D7-4AAF-8148-707FE66D524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890" name="Text Box 1">
          <a:extLst>
            <a:ext uri="{FF2B5EF4-FFF2-40B4-BE49-F238E27FC236}">
              <a16:creationId xmlns:a16="http://schemas.microsoft.com/office/drawing/2014/main" id="{92CC9D34-F605-4D94-9C16-9B450A7840D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891" name="Text Box 1">
          <a:extLst>
            <a:ext uri="{FF2B5EF4-FFF2-40B4-BE49-F238E27FC236}">
              <a16:creationId xmlns:a16="http://schemas.microsoft.com/office/drawing/2014/main" id="{D4B44DA2-B15A-490C-AFFD-858AA5BBD92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892" name="Text Box 1">
          <a:extLst>
            <a:ext uri="{FF2B5EF4-FFF2-40B4-BE49-F238E27FC236}">
              <a16:creationId xmlns:a16="http://schemas.microsoft.com/office/drawing/2014/main" id="{EAB7BC3A-B740-40D1-816E-2DA1C80C2A6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893" name="Text Box 1">
          <a:extLst>
            <a:ext uri="{FF2B5EF4-FFF2-40B4-BE49-F238E27FC236}">
              <a16:creationId xmlns:a16="http://schemas.microsoft.com/office/drawing/2014/main" id="{C683FC50-7903-4EDF-9014-A90D300BB17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894" name="Text Box 1">
          <a:extLst>
            <a:ext uri="{FF2B5EF4-FFF2-40B4-BE49-F238E27FC236}">
              <a16:creationId xmlns:a16="http://schemas.microsoft.com/office/drawing/2014/main" id="{FB9A06EB-5E62-4F85-B228-8FAAA19A9FC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895" name="Text Box 1">
          <a:extLst>
            <a:ext uri="{FF2B5EF4-FFF2-40B4-BE49-F238E27FC236}">
              <a16:creationId xmlns:a16="http://schemas.microsoft.com/office/drawing/2014/main" id="{67DD04D4-2C17-49D6-846F-F942D98B8C3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896" name="Text Box 1">
          <a:extLst>
            <a:ext uri="{FF2B5EF4-FFF2-40B4-BE49-F238E27FC236}">
              <a16:creationId xmlns:a16="http://schemas.microsoft.com/office/drawing/2014/main" id="{1E0CB366-B449-45C1-9109-4F2C9B21871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897" name="Text Box 1">
          <a:extLst>
            <a:ext uri="{FF2B5EF4-FFF2-40B4-BE49-F238E27FC236}">
              <a16:creationId xmlns:a16="http://schemas.microsoft.com/office/drawing/2014/main" id="{8B8B40BB-F9C7-4E2D-A9AA-9A0815F5F7F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898" name="Text Box 1">
          <a:extLst>
            <a:ext uri="{FF2B5EF4-FFF2-40B4-BE49-F238E27FC236}">
              <a16:creationId xmlns:a16="http://schemas.microsoft.com/office/drawing/2014/main" id="{D98D13E7-1220-4459-AF4E-B1A2FB6FF25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899" name="Text Box 1">
          <a:extLst>
            <a:ext uri="{FF2B5EF4-FFF2-40B4-BE49-F238E27FC236}">
              <a16:creationId xmlns:a16="http://schemas.microsoft.com/office/drawing/2014/main" id="{1A53936B-BDD3-4BA1-903F-2F1EC33B331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900" name="Text Box 1">
          <a:extLst>
            <a:ext uri="{FF2B5EF4-FFF2-40B4-BE49-F238E27FC236}">
              <a16:creationId xmlns:a16="http://schemas.microsoft.com/office/drawing/2014/main" id="{84DF1EA3-7C2A-4AAA-AC9B-5F541C65530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901" name="Text Box 1">
          <a:extLst>
            <a:ext uri="{FF2B5EF4-FFF2-40B4-BE49-F238E27FC236}">
              <a16:creationId xmlns:a16="http://schemas.microsoft.com/office/drawing/2014/main" id="{D19337A0-680F-4C9E-AE70-70FE2688AE3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902" name="Text Box 1">
          <a:extLst>
            <a:ext uri="{FF2B5EF4-FFF2-40B4-BE49-F238E27FC236}">
              <a16:creationId xmlns:a16="http://schemas.microsoft.com/office/drawing/2014/main" id="{C3450123-C70D-4153-9D31-73EAC6742CA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903" name="Text Box 1">
          <a:extLst>
            <a:ext uri="{FF2B5EF4-FFF2-40B4-BE49-F238E27FC236}">
              <a16:creationId xmlns:a16="http://schemas.microsoft.com/office/drawing/2014/main" id="{650210E7-F1C4-4539-B83A-3088DE7ABFC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904" name="Text Box 1">
          <a:extLst>
            <a:ext uri="{FF2B5EF4-FFF2-40B4-BE49-F238E27FC236}">
              <a16:creationId xmlns:a16="http://schemas.microsoft.com/office/drawing/2014/main" id="{13F65D8E-477C-4042-A6D0-34A1AA6723A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905" name="Text Box 1">
          <a:extLst>
            <a:ext uri="{FF2B5EF4-FFF2-40B4-BE49-F238E27FC236}">
              <a16:creationId xmlns:a16="http://schemas.microsoft.com/office/drawing/2014/main" id="{6DAEAF45-D284-4EE4-A915-30BC4399A81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906" name="Text Box 1">
          <a:extLst>
            <a:ext uri="{FF2B5EF4-FFF2-40B4-BE49-F238E27FC236}">
              <a16:creationId xmlns:a16="http://schemas.microsoft.com/office/drawing/2014/main" id="{D7348C4C-0EEC-4F43-9223-4021DDD1AD8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907" name="Text Box 1">
          <a:extLst>
            <a:ext uri="{FF2B5EF4-FFF2-40B4-BE49-F238E27FC236}">
              <a16:creationId xmlns:a16="http://schemas.microsoft.com/office/drawing/2014/main" id="{78EF2933-3FAA-49B3-90E7-CC7B7181583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908" name="Text Box 1">
          <a:extLst>
            <a:ext uri="{FF2B5EF4-FFF2-40B4-BE49-F238E27FC236}">
              <a16:creationId xmlns:a16="http://schemas.microsoft.com/office/drawing/2014/main" id="{C4785FB2-CD46-4405-8782-66ACF8D64DF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909" name="Text Box 1">
          <a:extLst>
            <a:ext uri="{FF2B5EF4-FFF2-40B4-BE49-F238E27FC236}">
              <a16:creationId xmlns:a16="http://schemas.microsoft.com/office/drawing/2014/main" id="{81E6516A-ABD7-46A5-8AA0-3D3A99345D6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910" name="Text Box 1">
          <a:extLst>
            <a:ext uri="{FF2B5EF4-FFF2-40B4-BE49-F238E27FC236}">
              <a16:creationId xmlns:a16="http://schemas.microsoft.com/office/drawing/2014/main" id="{123D1F21-9BC8-402C-84E9-BF0F5A36182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911" name="Text Box 1">
          <a:extLst>
            <a:ext uri="{FF2B5EF4-FFF2-40B4-BE49-F238E27FC236}">
              <a16:creationId xmlns:a16="http://schemas.microsoft.com/office/drawing/2014/main" id="{931C61DE-8A3B-4BED-B1DB-40465E1B747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912" name="Text Box 1">
          <a:extLst>
            <a:ext uri="{FF2B5EF4-FFF2-40B4-BE49-F238E27FC236}">
              <a16:creationId xmlns:a16="http://schemas.microsoft.com/office/drawing/2014/main" id="{9CFDC43F-C76C-4176-B68A-F93AC796672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160020</xdr:rowOff>
    </xdr:to>
    <xdr:sp macro="" textlink="">
      <xdr:nvSpPr>
        <xdr:cNvPr id="913" name="Text Box 1">
          <a:extLst>
            <a:ext uri="{FF2B5EF4-FFF2-40B4-BE49-F238E27FC236}">
              <a16:creationId xmlns:a16="http://schemas.microsoft.com/office/drawing/2014/main" id="{86818511-B482-4DD0-A53E-9409FE398BD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914" name="Text Box 1">
          <a:extLst>
            <a:ext uri="{FF2B5EF4-FFF2-40B4-BE49-F238E27FC236}">
              <a16:creationId xmlns:a16="http://schemas.microsoft.com/office/drawing/2014/main" id="{4096B8AA-DB60-4736-95A5-232CBAED4D4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915" name="Text Box 1">
          <a:extLst>
            <a:ext uri="{FF2B5EF4-FFF2-40B4-BE49-F238E27FC236}">
              <a16:creationId xmlns:a16="http://schemas.microsoft.com/office/drawing/2014/main" id="{14445F5C-DA22-4246-8FA1-61B0D408F1B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916" name="Text Box 1">
          <a:extLst>
            <a:ext uri="{FF2B5EF4-FFF2-40B4-BE49-F238E27FC236}">
              <a16:creationId xmlns:a16="http://schemas.microsoft.com/office/drawing/2014/main" id="{BEA096D0-4026-4EA1-81BB-FE1C69875C7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917" name="Text Box 1">
          <a:extLst>
            <a:ext uri="{FF2B5EF4-FFF2-40B4-BE49-F238E27FC236}">
              <a16:creationId xmlns:a16="http://schemas.microsoft.com/office/drawing/2014/main" id="{E5CFC704-0785-4FF5-939A-19178F7C49D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918" name="Text Box 1">
          <a:extLst>
            <a:ext uri="{FF2B5EF4-FFF2-40B4-BE49-F238E27FC236}">
              <a16:creationId xmlns:a16="http://schemas.microsoft.com/office/drawing/2014/main" id="{9395D8FA-18BC-479D-BC58-008A66329DD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919" name="Text Box 1">
          <a:extLst>
            <a:ext uri="{FF2B5EF4-FFF2-40B4-BE49-F238E27FC236}">
              <a16:creationId xmlns:a16="http://schemas.microsoft.com/office/drawing/2014/main" id="{D1D464CA-B250-4016-A01D-C39C4D36256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920" name="Text Box 1">
          <a:extLst>
            <a:ext uri="{FF2B5EF4-FFF2-40B4-BE49-F238E27FC236}">
              <a16:creationId xmlns:a16="http://schemas.microsoft.com/office/drawing/2014/main" id="{EDA5E24C-0447-49F8-8A6A-D9DBE8ED98B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921" name="Text Box 1">
          <a:extLst>
            <a:ext uri="{FF2B5EF4-FFF2-40B4-BE49-F238E27FC236}">
              <a16:creationId xmlns:a16="http://schemas.microsoft.com/office/drawing/2014/main" id="{8766AC6D-62C9-4DC1-9733-C0B01557502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922" name="Text Box 1">
          <a:extLst>
            <a:ext uri="{FF2B5EF4-FFF2-40B4-BE49-F238E27FC236}">
              <a16:creationId xmlns:a16="http://schemas.microsoft.com/office/drawing/2014/main" id="{CA8AF97C-9AAA-4199-8A14-0D03F935204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923" name="Text Box 1">
          <a:extLst>
            <a:ext uri="{FF2B5EF4-FFF2-40B4-BE49-F238E27FC236}">
              <a16:creationId xmlns:a16="http://schemas.microsoft.com/office/drawing/2014/main" id="{C4EF54AE-2F5D-4E77-A6AA-C70E957E745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924" name="Text Box 1">
          <a:extLst>
            <a:ext uri="{FF2B5EF4-FFF2-40B4-BE49-F238E27FC236}">
              <a16:creationId xmlns:a16="http://schemas.microsoft.com/office/drawing/2014/main" id="{AC286E06-4962-44B6-8893-0D6FA00F8CA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925" name="Text Box 1">
          <a:extLst>
            <a:ext uri="{FF2B5EF4-FFF2-40B4-BE49-F238E27FC236}">
              <a16:creationId xmlns:a16="http://schemas.microsoft.com/office/drawing/2014/main" id="{92A8757D-A050-4EF5-B41A-A3D57FB0D0A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926" name="Text Box 1">
          <a:extLst>
            <a:ext uri="{FF2B5EF4-FFF2-40B4-BE49-F238E27FC236}">
              <a16:creationId xmlns:a16="http://schemas.microsoft.com/office/drawing/2014/main" id="{6D916B74-EAB1-4CAD-8806-771AA2D79DE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927" name="Text Box 1">
          <a:extLst>
            <a:ext uri="{FF2B5EF4-FFF2-40B4-BE49-F238E27FC236}">
              <a16:creationId xmlns:a16="http://schemas.microsoft.com/office/drawing/2014/main" id="{7FC797DF-3269-482D-A7F5-965D49453B8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928" name="Text Box 1">
          <a:extLst>
            <a:ext uri="{FF2B5EF4-FFF2-40B4-BE49-F238E27FC236}">
              <a16:creationId xmlns:a16="http://schemas.microsoft.com/office/drawing/2014/main" id="{F25888C3-4ADA-4B3A-902D-6D12EA32A93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929" name="Text Box 1">
          <a:extLst>
            <a:ext uri="{FF2B5EF4-FFF2-40B4-BE49-F238E27FC236}">
              <a16:creationId xmlns:a16="http://schemas.microsoft.com/office/drawing/2014/main" id="{ED4E4322-9332-4F9A-A737-45DC60C427F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930" name="Text Box 1">
          <a:extLst>
            <a:ext uri="{FF2B5EF4-FFF2-40B4-BE49-F238E27FC236}">
              <a16:creationId xmlns:a16="http://schemas.microsoft.com/office/drawing/2014/main" id="{92FB375D-C15D-4142-81EE-3C17D218740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931" name="Text Box 1">
          <a:extLst>
            <a:ext uri="{FF2B5EF4-FFF2-40B4-BE49-F238E27FC236}">
              <a16:creationId xmlns:a16="http://schemas.microsoft.com/office/drawing/2014/main" id="{34BE7A1F-795C-42FA-A7BC-95A25C51A38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932" name="Text Box 1">
          <a:extLst>
            <a:ext uri="{FF2B5EF4-FFF2-40B4-BE49-F238E27FC236}">
              <a16:creationId xmlns:a16="http://schemas.microsoft.com/office/drawing/2014/main" id="{DE9F7E3F-706A-425E-8E3F-C2A4E95421C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933" name="Text Box 1">
          <a:extLst>
            <a:ext uri="{FF2B5EF4-FFF2-40B4-BE49-F238E27FC236}">
              <a16:creationId xmlns:a16="http://schemas.microsoft.com/office/drawing/2014/main" id="{42A5BE1D-DB9F-4A95-B970-531C17344B3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934" name="Text Box 1">
          <a:extLst>
            <a:ext uri="{FF2B5EF4-FFF2-40B4-BE49-F238E27FC236}">
              <a16:creationId xmlns:a16="http://schemas.microsoft.com/office/drawing/2014/main" id="{211A0906-1EBB-4506-B883-9FCCDBF5601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935" name="Text Box 1">
          <a:extLst>
            <a:ext uri="{FF2B5EF4-FFF2-40B4-BE49-F238E27FC236}">
              <a16:creationId xmlns:a16="http://schemas.microsoft.com/office/drawing/2014/main" id="{88FBD321-6FFE-4870-87FB-B8673D7529B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936" name="Text Box 1">
          <a:extLst>
            <a:ext uri="{FF2B5EF4-FFF2-40B4-BE49-F238E27FC236}">
              <a16:creationId xmlns:a16="http://schemas.microsoft.com/office/drawing/2014/main" id="{79D5C8DD-B95A-4902-A39F-5A23DCC77E7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937" name="Text Box 1">
          <a:extLst>
            <a:ext uri="{FF2B5EF4-FFF2-40B4-BE49-F238E27FC236}">
              <a16:creationId xmlns:a16="http://schemas.microsoft.com/office/drawing/2014/main" id="{574D70B2-7EC2-4D5E-85A4-DB06D312641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938" name="Text Box 1">
          <a:extLst>
            <a:ext uri="{FF2B5EF4-FFF2-40B4-BE49-F238E27FC236}">
              <a16:creationId xmlns:a16="http://schemas.microsoft.com/office/drawing/2014/main" id="{357B700D-2ACB-4FCB-A55E-4164C728B0E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939" name="Text Box 1">
          <a:extLst>
            <a:ext uri="{FF2B5EF4-FFF2-40B4-BE49-F238E27FC236}">
              <a16:creationId xmlns:a16="http://schemas.microsoft.com/office/drawing/2014/main" id="{1BFFC902-DA81-4A38-8316-9BBEE85E45F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940" name="Text Box 1">
          <a:extLst>
            <a:ext uri="{FF2B5EF4-FFF2-40B4-BE49-F238E27FC236}">
              <a16:creationId xmlns:a16="http://schemas.microsoft.com/office/drawing/2014/main" id="{C33BCD5C-FB36-41CE-82F1-4673DFAAF07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941" name="Text Box 1">
          <a:extLst>
            <a:ext uri="{FF2B5EF4-FFF2-40B4-BE49-F238E27FC236}">
              <a16:creationId xmlns:a16="http://schemas.microsoft.com/office/drawing/2014/main" id="{4B11B513-6ED0-48E9-A35D-F203C79DC36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942" name="Text Box 1">
          <a:extLst>
            <a:ext uri="{FF2B5EF4-FFF2-40B4-BE49-F238E27FC236}">
              <a16:creationId xmlns:a16="http://schemas.microsoft.com/office/drawing/2014/main" id="{EFE3D60C-BE0A-4485-9FD8-06F16720E83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943" name="Text Box 1">
          <a:extLst>
            <a:ext uri="{FF2B5EF4-FFF2-40B4-BE49-F238E27FC236}">
              <a16:creationId xmlns:a16="http://schemas.microsoft.com/office/drawing/2014/main" id="{6326CB4B-71B7-4F74-847E-A5F9A278E04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944" name="Text Box 1">
          <a:extLst>
            <a:ext uri="{FF2B5EF4-FFF2-40B4-BE49-F238E27FC236}">
              <a16:creationId xmlns:a16="http://schemas.microsoft.com/office/drawing/2014/main" id="{2757327F-50A9-4FC9-89A9-4A29F44F447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945" name="Text Box 1">
          <a:extLst>
            <a:ext uri="{FF2B5EF4-FFF2-40B4-BE49-F238E27FC236}">
              <a16:creationId xmlns:a16="http://schemas.microsoft.com/office/drawing/2014/main" id="{1FF45E6F-E18D-42D9-980D-1E4F1F705EE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946" name="Text Box 1">
          <a:extLst>
            <a:ext uri="{FF2B5EF4-FFF2-40B4-BE49-F238E27FC236}">
              <a16:creationId xmlns:a16="http://schemas.microsoft.com/office/drawing/2014/main" id="{28A66C5E-FF60-40C5-A999-D11056258EA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947" name="Text Box 1">
          <a:extLst>
            <a:ext uri="{FF2B5EF4-FFF2-40B4-BE49-F238E27FC236}">
              <a16:creationId xmlns:a16="http://schemas.microsoft.com/office/drawing/2014/main" id="{C191EF4C-D7F7-43DF-A15D-6F34D154601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60960</xdr:rowOff>
    </xdr:to>
    <xdr:sp macro="" textlink="">
      <xdr:nvSpPr>
        <xdr:cNvPr id="948" name="Text Box 1">
          <a:extLst>
            <a:ext uri="{FF2B5EF4-FFF2-40B4-BE49-F238E27FC236}">
              <a16:creationId xmlns:a16="http://schemas.microsoft.com/office/drawing/2014/main" id="{3BD1E486-2802-4378-8C46-B9BFB6FB8AC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949" name="Text Box 1">
          <a:extLst>
            <a:ext uri="{FF2B5EF4-FFF2-40B4-BE49-F238E27FC236}">
              <a16:creationId xmlns:a16="http://schemas.microsoft.com/office/drawing/2014/main" id="{B852AF55-A72E-41AB-A7D2-3FF6EDA90E6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950" name="Text Box 1">
          <a:extLst>
            <a:ext uri="{FF2B5EF4-FFF2-40B4-BE49-F238E27FC236}">
              <a16:creationId xmlns:a16="http://schemas.microsoft.com/office/drawing/2014/main" id="{6704228F-3BF7-4168-A80B-D71C3B694D2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951" name="Text Box 1">
          <a:extLst>
            <a:ext uri="{FF2B5EF4-FFF2-40B4-BE49-F238E27FC236}">
              <a16:creationId xmlns:a16="http://schemas.microsoft.com/office/drawing/2014/main" id="{453D564B-004D-40B0-BC2E-D50A66A963E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952" name="Text Box 1">
          <a:extLst>
            <a:ext uri="{FF2B5EF4-FFF2-40B4-BE49-F238E27FC236}">
              <a16:creationId xmlns:a16="http://schemas.microsoft.com/office/drawing/2014/main" id="{47B9F8D9-DC04-474C-AB01-4B83CB8407B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953" name="Text Box 1">
          <a:extLst>
            <a:ext uri="{FF2B5EF4-FFF2-40B4-BE49-F238E27FC236}">
              <a16:creationId xmlns:a16="http://schemas.microsoft.com/office/drawing/2014/main" id="{C650D820-F684-447E-B239-0D9CBFFE20D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954" name="Text Box 1">
          <a:extLst>
            <a:ext uri="{FF2B5EF4-FFF2-40B4-BE49-F238E27FC236}">
              <a16:creationId xmlns:a16="http://schemas.microsoft.com/office/drawing/2014/main" id="{EE6EAAFD-46FC-4ED6-AFC6-5B54ECD35BB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955" name="Text Box 1">
          <a:extLst>
            <a:ext uri="{FF2B5EF4-FFF2-40B4-BE49-F238E27FC236}">
              <a16:creationId xmlns:a16="http://schemas.microsoft.com/office/drawing/2014/main" id="{D26635D1-EE73-4B2B-A900-14D4DF4B1C7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956" name="Text Box 1">
          <a:extLst>
            <a:ext uri="{FF2B5EF4-FFF2-40B4-BE49-F238E27FC236}">
              <a16:creationId xmlns:a16="http://schemas.microsoft.com/office/drawing/2014/main" id="{F1913D81-7E94-4E69-9399-ADAE2877ADF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957" name="Text Box 1">
          <a:extLst>
            <a:ext uri="{FF2B5EF4-FFF2-40B4-BE49-F238E27FC236}">
              <a16:creationId xmlns:a16="http://schemas.microsoft.com/office/drawing/2014/main" id="{B6F3A5A1-2295-4A54-B1BC-AF0D38FA1F64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958" name="Text Box 1">
          <a:extLst>
            <a:ext uri="{FF2B5EF4-FFF2-40B4-BE49-F238E27FC236}">
              <a16:creationId xmlns:a16="http://schemas.microsoft.com/office/drawing/2014/main" id="{85209069-5497-45A6-A392-32CF322CB1B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959" name="Text Box 1">
          <a:extLst>
            <a:ext uri="{FF2B5EF4-FFF2-40B4-BE49-F238E27FC236}">
              <a16:creationId xmlns:a16="http://schemas.microsoft.com/office/drawing/2014/main" id="{74011BCC-99A7-42E2-97B0-F7D3B779CAC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960" name="Text Box 1">
          <a:extLst>
            <a:ext uri="{FF2B5EF4-FFF2-40B4-BE49-F238E27FC236}">
              <a16:creationId xmlns:a16="http://schemas.microsoft.com/office/drawing/2014/main" id="{D5FF4536-46A4-451B-A3F5-46CA4DDE268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961" name="Text Box 1">
          <a:extLst>
            <a:ext uri="{FF2B5EF4-FFF2-40B4-BE49-F238E27FC236}">
              <a16:creationId xmlns:a16="http://schemas.microsoft.com/office/drawing/2014/main" id="{B51A1167-1459-4D1C-9CD4-556A1E7B8FF9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962" name="Text Box 1">
          <a:extLst>
            <a:ext uri="{FF2B5EF4-FFF2-40B4-BE49-F238E27FC236}">
              <a16:creationId xmlns:a16="http://schemas.microsoft.com/office/drawing/2014/main" id="{758DFBCF-0317-420E-909A-4F87DE393DEE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963" name="Text Box 1">
          <a:extLst>
            <a:ext uri="{FF2B5EF4-FFF2-40B4-BE49-F238E27FC236}">
              <a16:creationId xmlns:a16="http://schemas.microsoft.com/office/drawing/2014/main" id="{58DB9A82-8520-4EA7-BAEF-AC1155BA2E6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964" name="Text Box 1">
          <a:extLst>
            <a:ext uri="{FF2B5EF4-FFF2-40B4-BE49-F238E27FC236}">
              <a16:creationId xmlns:a16="http://schemas.microsoft.com/office/drawing/2014/main" id="{70CEE5FF-A0EC-4F41-A7E2-1C4860179CDC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965" name="Text Box 1">
          <a:extLst>
            <a:ext uri="{FF2B5EF4-FFF2-40B4-BE49-F238E27FC236}">
              <a16:creationId xmlns:a16="http://schemas.microsoft.com/office/drawing/2014/main" id="{546AC732-EDE7-46A8-BDE1-EB8905383E8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966" name="Text Box 1">
          <a:extLst>
            <a:ext uri="{FF2B5EF4-FFF2-40B4-BE49-F238E27FC236}">
              <a16:creationId xmlns:a16="http://schemas.microsoft.com/office/drawing/2014/main" id="{5F7F3DF6-FB7C-4561-B55C-199E5A15199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967" name="Text Box 1">
          <a:extLst>
            <a:ext uri="{FF2B5EF4-FFF2-40B4-BE49-F238E27FC236}">
              <a16:creationId xmlns:a16="http://schemas.microsoft.com/office/drawing/2014/main" id="{AC2550D6-D825-4CC3-AA5F-98260DEE9DF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968" name="Text Box 1">
          <a:extLst>
            <a:ext uri="{FF2B5EF4-FFF2-40B4-BE49-F238E27FC236}">
              <a16:creationId xmlns:a16="http://schemas.microsoft.com/office/drawing/2014/main" id="{4545447F-6CFF-4648-BD47-FB09F63EF12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969" name="Text Box 1">
          <a:extLst>
            <a:ext uri="{FF2B5EF4-FFF2-40B4-BE49-F238E27FC236}">
              <a16:creationId xmlns:a16="http://schemas.microsoft.com/office/drawing/2014/main" id="{6419641C-028A-4A94-903D-4AA522D73C25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970" name="Text Box 1">
          <a:extLst>
            <a:ext uri="{FF2B5EF4-FFF2-40B4-BE49-F238E27FC236}">
              <a16:creationId xmlns:a16="http://schemas.microsoft.com/office/drawing/2014/main" id="{266873A1-EC58-43B6-BBD7-1222BF4D966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971" name="Text Box 1">
          <a:extLst>
            <a:ext uri="{FF2B5EF4-FFF2-40B4-BE49-F238E27FC236}">
              <a16:creationId xmlns:a16="http://schemas.microsoft.com/office/drawing/2014/main" id="{E4A35590-F5CB-4FBC-8F57-E9CA44B44C2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972" name="Text Box 1">
          <a:extLst>
            <a:ext uri="{FF2B5EF4-FFF2-40B4-BE49-F238E27FC236}">
              <a16:creationId xmlns:a16="http://schemas.microsoft.com/office/drawing/2014/main" id="{5AA5D637-3325-4229-8CBE-878CE99A9931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973" name="Text Box 1">
          <a:extLst>
            <a:ext uri="{FF2B5EF4-FFF2-40B4-BE49-F238E27FC236}">
              <a16:creationId xmlns:a16="http://schemas.microsoft.com/office/drawing/2014/main" id="{E9A929C0-EB71-47CB-B340-2A40D06CEF42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974" name="Text Box 1">
          <a:extLst>
            <a:ext uri="{FF2B5EF4-FFF2-40B4-BE49-F238E27FC236}">
              <a16:creationId xmlns:a16="http://schemas.microsoft.com/office/drawing/2014/main" id="{5DC1D9C1-7EF2-4C27-9E2B-21B29A29D99F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975" name="Text Box 1">
          <a:extLst>
            <a:ext uri="{FF2B5EF4-FFF2-40B4-BE49-F238E27FC236}">
              <a16:creationId xmlns:a16="http://schemas.microsoft.com/office/drawing/2014/main" id="{A46B9A24-A8C8-483C-B108-5E31D4B484F3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976" name="Text Box 1">
          <a:extLst>
            <a:ext uri="{FF2B5EF4-FFF2-40B4-BE49-F238E27FC236}">
              <a16:creationId xmlns:a16="http://schemas.microsoft.com/office/drawing/2014/main" id="{E01246E0-1E87-4A67-8372-5A0755B19F66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977" name="Text Box 1">
          <a:extLst>
            <a:ext uri="{FF2B5EF4-FFF2-40B4-BE49-F238E27FC236}">
              <a16:creationId xmlns:a16="http://schemas.microsoft.com/office/drawing/2014/main" id="{9C805740-EED8-4C49-9772-AD5FD837E17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978" name="Text Box 1">
          <a:extLst>
            <a:ext uri="{FF2B5EF4-FFF2-40B4-BE49-F238E27FC236}">
              <a16:creationId xmlns:a16="http://schemas.microsoft.com/office/drawing/2014/main" id="{F97639A8-B17B-4360-A9FD-895A33C2D23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979" name="Text Box 1">
          <a:extLst>
            <a:ext uri="{FF2B5EF4-FFF2-40B4-BE49-F238E27FC236}">
              <a16:creationId xmlns:a16="http://schemas.microsoft.com/office/drawing/2014/main" id="{89F55C3A-682F-4604-838D-E41776715F10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38100</xdr:rowOff>
    </xdr:to>
    <xdr:sp macro="" textlink="">
      <xdr:nvSpPr>
        <xdr:cNvPr id="980" name="Text Box 1">
          <a:extLst>
            <a:ext uri="{FF2B5EF4-FFF2-40B4-BE49-F238E27FC236}">
              <a16:creationId xmlns:a16="http://schemas.microsoft.com/office/drawing/2014/main" id="{FA11228E-3A5D-4DA6-9671-0B43BEC5F57B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22860</xdr:rowOff>
    </xdr:to>
    <xdr:sp macro="" textlink="">
      <xdr:nvSpPr>
        <xdr:cNvPr id="981" name="Text Box 1">
          <a:extLst>
            <a:ext uri="{FF2B5EF4-FFF2-40B4-BE49-F238E27FC236}">
              <a16:creationId xmlns:a16="http://schemas.microsoft.com/office/drawing/2014/main" id="{F9382024-4A0C-430C-AD82-A5DE51840CFA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982" name="Text Box 1">
          <a:extLst>
            <a:ext uri="{FF2B5EF4-FFF2-40B4-BE49-F238E27FC236}">
              <a16:creationId xmlns:a16="http://schemas.microsoft.com/office/drawing/2014/main" id="{DBA76640-3D5A-458B-9F87-CBA33EFE5EE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983" name="Text Box 1">
          <a:extLst>
            <a:ext uri="{FF2B5EF4-FFF2-40B4-BE49-F238E27FC236}">
              <a16:creationId xmlns:a16="http://schemas.microsoft.com/office/drawing/2014/main" id="{8157D178-52B9-47D2-8C00-F586F5413247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984" name="Text Box 1">
          <a:extLst>
            <a:ext uri="{FF2B5EF4-FFF2-40B4-BE49-F238E27FC236}">
              <a16:creationId xmlns:a16="http://schemas.microsoft.com/office/drawing/2014/main" id="{642074B9-7336-428A-A920-2D9D4D8CAFD8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</xdr:row>
      <xdr:rowOff>0</xdr:rowOff>
    </xdr:from>
    <xdr:to>
      <xdr:col>0</xdr:col>
      <xdr:colOff>586740</xdr:colOff>
      <xdr:row>2</xdr:row>
      <xdr:rowOff>0</xdr:rowOff>
    </xdr:to>
    <xdr:sp macro="" textlink="">
      <xdr:nvSpPr>
        <xdr:cNvPr id="985" name="Text Box 1">
          <a:extLst>
            <a:ext uri="{FF2B5EF4-FFF2-40B4-BE49-F238E27FC236}">
              <a16:creationId xmlns:a16="http://schemas.microsoft.com/office/drawing/2014/main" id="{CEEB5E67-B332-443B-9351-90216E6DC63D}"/>
            </a:ext>
          </a:extLst>
        </xdr:cNvPr>
        <xdr:cNvSpPr txBox="1">
          <a:spLocks noChangeArrowheads="1"/>
        </xdr:cNvSpPr>
      </xdr:nvSpPr>
      <xdr:spPr bwMode="auto">
        <a:xfrm>
          <a:off x="510540" y="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986" name="Text Box 1">
          <a:extLst>
            <a:ext uri="{FF2B5EF4-FFF2-40B4-BE49-F238E27FC236}">
              <a16:creationId xmlns:a16="http://schemas.microsoft.com/office/drawing/2014/main" id="{AD2F3766-1727-41B8-AF86-90290F91349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987" name="Text Box 1">
          <a:extLst>
            <a:ext uri="{FF2B5EF4-FFF2-40B4-BE49-F238E27FC236}">
              <a16:creationId xmlns:a16="http://schemas.microsoft.com/office/drawing/2014/main" id="{B0868528-18FB-429A-B2DC-8E52A6DFC5C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988" name="Text Box 1">
          <a:extLst>
            <a:ext uri="{FF2B5EF4-FFF2-40B4-BE49-F238E27FC236}">
              <a16:creationId xmlns:a16="http://schemas.microsoft.com/office/drawing/2014/main" id="{3C7B69BD-F81F-44FD-835F-7429775273D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989" name="Text Box 1">
          <a:extLst>
            <a:ext uri="{FF2B5EF4-FFF2-40B4-BE49-F238E27FC236}">
              <a16:creationId xmlns:a16="http://schemas.microsoft.com/office/drawing/2014/main" id="{2D9306E5-BC43-433E-9BE4-4EF2A7CD6D5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990" name="Text Box 1">
          <a:extLst>
            <a:ext uri="{FF2B5EF4-FFF2-40B4-BE49-F238E27FC236}">
              <a16:creationId xmlns:a16="http://schemas.microsoft.com/office/drawing/2014/main" id="{878A47F4-9A44-4F35-829A-18536D9610C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991" name="Text Box 1">
          <a:extLst>
            <a:ext uri="{FF2B5EF4-FFF2-40B4-BE49-F238E27FC236}">
              <a16:creationId xmlns:a16="http://schemas.microsoft.com/office/drawing/2014/main" id="{47B96AD7-1593-4D7E-8C59-492DFBAB78F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992" name="Text Box 1">
          <a:extLst>
            <a:ext uri="{FF2B5EF4-FFF2-40B4-BE49-F238E27FC236}">
              <a16:creationId xmlns:a16="http://schemas.microsoft.com/office/drawing/2014/main" id="{44F44957-EAEB-42CB-BEB6-2C14A62FD0C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993" name="Text Box 1">
          <a:extLst>
            <a:ext uri="{FF2B5EF4-FFF2-40B4-BE49-F238E27FC236}">
              <a16:creationId xmlns:a16="http://schemas.microsoft.com/office/drawing/2014/main" id="{7D2356E2-8973-41F9-ACDA-8218E9BA2A3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994" name="Text Box 1">
          <a:extLst>
            <a:ext uri="{FF2B5EF4-FFF2-40B4-BE49-F238E27FC236}">
              <a16:creationId xmlns:a16="http://schemas.microsoft.com/office/drawing/2014/main" id="{EAAC1B58-89D3-4729-9042-1B448F154F5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995" name="Text Box 1">
          <a:extLst>
            <a:ext uri="{FF2B5EF4-FFF2-40B4-BE49-F238E27FC236}">
              <a16:creationId xmlns:a16="http://schemas.microsoft.com/office/drawing/2014/main" id="{6B7D9EB8-C815-4E1A-ACBE-BE3CC08EBFD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996" name="Text Box 1">
          <a:extLst>
            <a:ext uri="{FF2B5EF4-FFF2-40B4-BE49-F238E27FC236}">
              <a16:creationId xmlns:a16="http://schemas.microsoft.com/office/drawing/2014/main" id="{657CBE31-F347-45B5-9C46-B82410C1896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997" name="Text Box 1">
          <a:extLst>
            <a:ext uri="{FF2B5EF4-FFF2-40B4-BE49-F238E27FC236}">
              <a16:creationId xmlns:a16="http://schemas.microsoft.com/office/drawing/2014/main" id="{781D2B38-861E-4774-B1F7-8C19192964C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998" name="Text Box 1">
          <a:extLst>
            <a:ext uri="{FF2B5EF4-FFF2-40B4-BE49-F238E27FC236}">
              <a16:creationId xmlns:a16="http://schemas.microsoft.com/office/drawing/2014/main" id="{B6F4CE2C-315B-4C3D-B433-E1DB9536F46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999" name="Text Box 1">
          <a:extLst>
            <a:ext uri="{FF2B5EF4-FFF2-40B4-BE49-F238E27FC236}">
              <a16:creationId xmlns:a16="http://schemas.microsoft.com/office/drawing/2014/main" id="{FEADC6CA-C9B8-42C2-97EC-3D6BD725279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000" name="Text Box 1">
          <a:extLst>
            <a:ext uri="{FF2B5EF4-FFF2-40B4-BE49-F238E27FC236}">
              <a16:creationId xmlns:a16="http://schemas.microsoft.com/office/drawing/2014/main" id="{D7D54D32-6388-40AA-8134-62DB861B3B1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001" name="Text Box 1">
          <a:extLst>
            <a:ext uri="{FF2B5EF4-FFF2-40B4-BE49-F238E27FC236}">
              <a16:creationId xmlns:a16="http://schemas.microsoft.com/office/drawing/2014/main" id="{17EFE3BB-BF4A-4532-AA35-FAFCC1269B6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002" name="Text Box 1">
          <a:extLst>
            <a:ext uri="{FF2B5EF4-FFF2-40B4-BE49-F238E27FC236}">
              <a16:creationId xmlns:a16="http://schemas.microsoft.com/office/drawing/2014/main" id="{E42BBB28-5EED-414E-8B28-9AA0989A963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003" name="Text Box 1">
          <a:extLst>
            <a:ext uri="{FF2B5EF4-FFF2-40B4-BE49-F238E27FC236}">
              <a16:creationId xmlns:a16="http://schemas.microsoft.com/office/drawing/2014/main" id="{C383DC31-A1D4-443D-862E-061018C8295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004" name="Text Box 1">
          <a:extLst>
            <a:ext uri="{FF2B5EF4-FFF2-40B4-BE49-F238E27FC236}">
              <a16:creationId xmlns:a16="http://schemas.microsoft.com/office/drawing/2014/main" id="{3828EAC4-C5DE-45DE-964E-3CC7957C845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005" name="Text Box 1">
          <a:extLst>
            <a:ext uri="{FF2B5EF4-FFF2-40B4-BE49-F238E27FC236}">
              <a16:creationId xmlns:a16="http://schemas.microsoft.com/office/drawing/2014/main" id="{778B3037-A4A1-4908-93BC-8A3A3C01F3C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006" name="Text Box 1">
          <a:extLst>
            <a:ext uri="{FF2B5EF4-FFF2-40B4-BE49-F238E27FC236}">
              <a16:creationId xmlns:a16="http://schemas.microsoft.com/office/drawing/2014/main" id="{B1C72DD4-01E8-43FB-B001-240B904251E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007" name="Text Box 1">
          <a:extLst>
            <a:ext uri="{FF2B5EF4-FFF2-40B4-BE49-F238E27FC236}">
              <a16:creationId xmlns:a16="http://schemas.microsoft.com/office/drawing/2014/main" id="{532A9B39-DA21-453E-8DED-FCBB7925B70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008" name="Text Box 1">
          <a:extLst>
            <a:ext uri="{FF2B5EF4-FFF2-40B4-BE49-F238E27FC236}">
              <a16:creationId xmlns:a16="http://schemas.microsoft.com/office/drawing/2014/main" id="{FD67D972-536D-4A17-9C02-8398529A37B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009" name="Text Box 1">
          <a:extLst>
            <a:ext uri="{FF2B5EF4-FFF2-40B4-BE49-F238E27FC236}">
              <a16:creationId xmlns:a16="http://schemas.microsoft.com/office/drawing/2014/main" id="{CE0251A6-4BF0-48D3-8DD8-FE8B4058EA8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010" name="Text Box 1">
          <a:extLst>
            <a:ext uri="{FF2B5EF4-FFF2-40B4-BE49-F238E27FC236}">
              <a16:creationId xmlns:a16="http://schemas.microsoft.com/office/drawing/2014/main" id="{1ACC4841-61C9-412A-AAE9-A64D8B26726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011" name="Text Box 1">
          <a:extLst>
            <a:ext uri="{FF2B5EF4-FFF2-40B4-BE49-F238E27FC236}">
              <a16:creationId xmlns:a16="http://schemas.microsoft.com/office/drawing/2014/main" id="{B278BE54-6F4D-4D3F-B193-0934EBEB0C4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012" name="Text Box 1">
          <a:extLst>
            <a:ext uri="{FF2B5EF4-FFF2-40B4-BE49-F238E27FC236}">
              <a16:creationId xmlns:a16="http://schemas.microsoft.com/office/drawing/2014/main" id="{D18648FF-177C-4D22-9AD9-215B8D52C53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013" name="Text Box 1">
          <a:extLst>
            <a:ext uri="{FF2B5EF4-FFF2-40B4-BE49-F238E27FC236}">
              <a16:creationId xmlns:a16="http://schemas.microsoft.com/office/drawing/2014/main" id="{2D4E8BF4-8293-4641-884E-D470BB14F09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014" name="Text Box 1">
          <a:extLst>
            <a:ext uri="{FF2B5EF4-FFF2-40B4-BE49-F238E27FC236}">
              <a16:creationId xmlns:a16="http://schemas.microsoft.com/office/drawing/2014/main" id="{EA4F4938-01E5-4CD5-BC20-C683A2B1C6C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015" name="Text Box 1">
          <a:extLst>
            <a:ext uri="{FF2B5EF4-FFF2-40B4-BE49-F238E27FC236}">
              <a16:creationId xmlns:a16="http://schemas.microsoft.com/office/drawing/2014/main" id="{50DABAB1-02F9-4F37-8B29-9F5EF0AFD67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016" name="Text Box 1">
          <a:extLst>
            <a:ext uri="{FF2B5EF4-FFF2-40B4-BE49-F238E27FC236}">
              <a16:creationId xmlns:a16="http://schemas.microsoft.com/office/drawing/2014/main" id="{F29987AC-BB26-44C1-BE33-290BBAC76B4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017" name="Text Box 1">
          <a:extLst>
            <a:ext uri="{FF2B5EF4-FFF2-40B4-BE49-F238E27FC236}">
              <a16:creationId xmlns:a16="http://schemas.microsoft.com/office/drawing/2014/main" id="{3197A70D-9D0C-4DE9-9B87-3CB17EF9994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018" name="Text Box 1">
          <a:extLst>
            <a:ext uri="{FF2B5EF4-FFF2-40B4-BE49-F238E27FC236}">
              <a16:creationId xmlns:a16="http://schemas.microsoft.com/office/drawing/2014/main" id="{93160CAD-62DB-429C-9325-97B5F161621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019" name="Text Box 1">
          <a:extLst>
            <a:ext uri="{FF2B5EF4-FFF2-40B4-BE49-F238E27FC236}">
              <a16:creationId xmlns:a16="http://schemas.microsoft.com/office/drawing/2014/main" id="{4D50E138-4D31-4CAA-8713-309765183E3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020" name="Text Box 1">
          <a:extLst>
            <a:ext uri="{FF2B5EF4-FFF2-40B4-BE49-F238E27FC236}">
              <a16:creationId xmlns:a16="http://schemas.microsoft.com/office/drawing/2014/main" id="{08AC91BC-CED1-466D-8887-64AF20C0DA5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021" name="Text Box 1">
          <a:extLst>
            <a:ext uri="{FF2B5EF4-FFF2-40B4-BE49-F238E27FC236}">
              <a16:creationId xmlns:a16="http://schemas.microsoft.com/office/drawing/2014/main" id="{668A1928-CF83-4676-AC61-2B9FBECC188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022" name="Text Box 1">
          <a:extLst>
            <a:ext uri="{FF2B5EF4-FFF2-40B4-BE49-F238E27FC236}">
              <a16:creationId xmlns:a16="http://schemas.microsoft.com/office/drawing/2014/main" id="{1FBE6F21-37F6-424D-8877-2A1E60F0AA7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023" name="Text Box 1">
          <a:extLst>
            <a:ext uri="{FF2B5EF4-FFF2-40B4-BE49-F238E27FC236}">
              <a16:creationId xmlns:a16="http://schemas.microsoft.com/office/drawing/2014/main" id="{3A645B0F-0C2A-485D-B04A-310F7EB2DC8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024" name="Text Box 1">
          <a:extLst>
            <a:ext uri="{FF2B5EF4-FFF2-40B4-BE49-F238E27FC236}">
              <a16:creationId xmlns:a16="http://schemas.microsoft.com/office/drawing/2014/main" id="{C3458D02-C008-4048-AC0F-95DB94223E9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025" name="Text Box 1">
          <a:extLst>
            <a:ext uri="{FF2B5EF4-FFF2-40B4-BE49-F238E27FC236}">
              <a16:creationId xmlns:a16="http://schemas.microsoft.com/office/drawing/2014/main" id="{5AB66182-43C7-448F-B7F3-C38A88FA5CA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026" name="Text Box 1">
          <a:extLst>
            <a:ext uri="{FF2B5EF4-FFF2-40B4-BE49-F238E27FC236}">
              <a16:creationId xmlns:a16="http://schemas.microsoft.com/office/drawing/2014/main" id="{1C695FB1-1682-4AE0-812F-ED696F12688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027" name="Text Box 1">
          <a:extLst>
            <a:ext uri="{FF2B5EF4-FFF2-40B4-BE49-F238E27FC236}">
              <a16:creationId xmlns:a16="http://schemas.microsoft.com/office/drawing/2014/main" id="{08F89E61-56B4-469D-97E0-1CFBDFE8E7B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028" name="Text Box 1">
          <a:extLst>
            <a:ext uri="{FF2B5EF4-FFF2-40B4-BE49-F238E27FC236}">
              <a16:creationId xmlns:a16="http://schemas.microsoft.com/office/drawing/2014/main" id="{0D7B06E6-BCCF-4472-8E8F-2A6C074C556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029" name="Text Box 1">
          <a:extLst>
            <a:ext uri="{FF2B5EF4-FFF2-40B4-BE49-F238E27FC236}">
              <a16:creationId xmlns:a16="http://schemas.microsoft.com/office/drawing/2014/main" id="{D507EBBB-A5AB-483D-B2A7-5DD024258F9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030" name="Text Box 1">
          <a:extLst>
            <a:ext uri="{FF2B5EF4-FFF2-40B4-BE49-F238E27FC236}">
              <a16:creationId xmlns:a16="http://schemas.microsoft.com/office/drawing/2014/main" id="{929F4A5D-FF5D-4948-946F-BD4283D734E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031" name="Text Box 1">
          <a:extLst>
            <a:ext uri="{FF2B5EF4-FFF2-40B4-BE49-F238E27FC236}">
              <a16:creationId xmlns:a16="http://schemas.microsoft.com/office/drawing/2014/main" id="{A4FBE006-06EF-4250-A6F6-02ECD3E263F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032" name="Text Box 1">
          <a:extLst>
            <a:ext uri="{FF2B5EF4-FFF2-40B4-BE49-F238E27FC236}">
              <a16:creationId xmlns:a16="http://schemas.microsoft.com/office/drawing/2014/main" id="{CD07E63A-FCCA-4D9D-ACE2-6730725D82B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033" name="Text Box 1">
          <a:extLst>
            <a:ext uri="{FF2B5EF4-FFF2-40B4-BE49-F238E27FC236}">
              <a16:creationId xmlns:a16="http://schemas.microsoft.com/office/drawing/2014/main" id="{CA85C763-AAA9-4337-B011-15FAB87B206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034" name="Text Box 1">
          <a:extLst>
            <a:ext uri="{FF2B5EF4-FFF2-40B4-BE49-F238E27FC236}">
              <a16:creationId xmlns:a16="http://schemas.microsoft.com/office/drawing/2014/main" id="{D058994A-B93D-43A5-B5E5-1A3B6E9E9AB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035" name="Text Box 1">
          <a:extLst>
            <a:ext uri="{FF2B5EF4-FFF2-40B4-BE49-F238E27FC236}">
              <a16:creationId xmlns:a16="http://schemas.microsoft.com/office/drawing/2014/main" id="{3BB630CD-4BD0-4EB5-AFB6-E7C59C2692C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036" name="Text Box 1">
          <a:extLst>
            <a:ext uri="{FF2B5EF4-FFF2-40B4-BE49-F238E27FC236}">
              <a16:creationId xmlns:a16="http://schemas.microsoft.com/office/drawing/2014/main" id="{B6763830-52FC-4B6C-AFEE-6C598F0C135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037" name="Text Box 1">
          <a:extLst>
            <a:ext uri="{FF2B5EF4-FFF2-40B4-BE49-F238E27FC236}">
              <a16:creationId xmlns:a16="http://schemas.microsoft.com/office/drawing/2014/main" id="{BBB5042F-BE86-4B34-8110-6BA595A1251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038" name="Text Box 1">
          <a:extLst>
            <a:ext uri="{FF2B5EF4-FFF2-40B4-BE49-F238E27FC236}">
              <a16:creationId xmlns:a16="http://schemas.microsoft.com/office/drawing/2014/main" id="{69B199F4-4875-4EAE-8B9E-DCC28CD4205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039" name="Text Box 1">
          <a:extLst>
            <a:ext uri="{FF2B5EF4-FFF2-40B4-BE49-F238E27FC236}">
              <a16:creationId xmlns:a16="http://schemas.microsoft.com/office/drawing/2014/main" id="{C37A2ACE-7297-4D0D-BBD1-28828AEECF5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040" name="Text Box 1">
          <a:extLst>
            <a:ext uri="{FF2B5EF4-FFF2-40B4-BE49-F238E27FC236}">
              <a16:creationId xmlns:a16="http://schemas.microsoft.com/office/drawing/2014/main" id="{F012F1BB-895A-49F4-B7A0-0DE5EA0F465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041" name="Text Box 1">
          <a:extLst>
            <a:ext uri="{FF2B5EF4-FFF2-40B4-BE49-F238E27FC236}">
              <a16:creationId xmlns:a16="http://schemas.microsoft.com/office/drawing/2014/main" id="{B6DAFE79-C8A0-42EA-AE55-9A724B974BA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042" name="Text Box 1">
          <a:extLst>
            <a:ext uri="{FF2B5EF4-FFF2-40B4-BE49-F238E27FC236}">
              <a16:creationId xmlns:a16="http://schemas.microsoft.com/office/drawing/2014/main" id="{D54BB164-11FD-4037-8C09-22632A730CD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043" name="Text Box 1">
          <a:extLst>
            <a:ext uri="{FF2B5EF4-FFF2-40B4-BE49-F238E27FC236}">
              <a16:creationId xmlns:a16="http://schemas.microsoft.com/office/drawing/2014/main" id="{EC6A2D1C-5142-4398-AC2F-F07459B7079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044" name="Text Box 1">
          <a:extLst>
            <a:ext uri="{FF2B5EF4-FFF2-40B4-BE49-F238E27FC236}">
              <a16:creationId xmlns:a16="http://schemas.microsoft.com/office/drawing/2014/main" id="{8A7F262B-3EC6-4203-84F1-42A61094057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045" name="Text Box 1">
          <a:extLst>
            <a:ext uri="{FF2B5EF4-FFF2-40B4-BE49-F238E27FC236}">
              <a16:creationId xmlns:a16="http://schemas.microsoft.com/office/drawing/2014/main" id="{569E36A5-D619-489C-983D-64166BB6F9A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046" name="Text Box 1">
          <a:extLst>
            <a:ext uri="{FF2B5EF4-FFF2-40B4-BE49-F238E27FC236}">
              <a16:creationId xmlns:a16="http://schemas.microsoft.com/office/drawing/2014/main" id="{6378262D-30D3-4E70-ADEA-A6518518A62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047" name="Text Box 1">
          <a:extLst>
            <a:ext uri="{FF2B5EF4-FFF2-40B4-BE49-F238E27FC236}">
              <a16:creationId xmlns:a16="http://schemas.microsoft.com/office/drawing/2014/main" id="{D2FA2A77-8C49-43D5-8641-F32B0CEC583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048" name="Text Box 1">
          <a:extLst>
            <a:ext uri="{FF2B5EF4-FFF2-40B4-BE49-F238E27FC236}">
              <a16:creationId xmlns:a16="http://schemas.microsoft.com/office/drawing/2014/main" id="{6500BDB1-159A-455F-BB38-E1BA7D16531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049" name="Text Box 1">
          <a:extLst>
            <a:ext uri="{FF2B5EF4-FFF2-40B4-BE49-F238E27FC236}">
              <a16:creationId xmlns:a16="http://schemas.microsoft.com/office/drawing/2014/main" id="{B42730E1-9E6F-4F18-B08B-8CCA40D3473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050" name="Text Box 1">
          <a:extLst>
            <a:ext uri="{FF2B5EF4-FFF2-40B4-BE49-F238E27FC236}">
              <a16:creationId xmlns:a16="http://schemas.microsoft.com/office/drawing/2014/main" id="{64150C57-A57A-4890-8A75-09CA2AB35AA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051" name="Text Box 1">
          <a:extLst>
            <a:ext uri="{FF2B5EF4-FFF2-40B4-BE49-F238E27FC236}">
              <a16:creationId xmlns:a16="http://schemas.microsoft.com/office/drawing/2014/main" id="{60FEA353-FDCC-48CA-AAD4-CFF1005FE14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052" name="Text Box 1">
          <a:extLst>
            <a:ext uri="{FF2B5EF4-FFF2-40B4-BE49-F238E27FC236}">
              <a16:creationId xmlns:a16="http://schemas.microsoft.com/office/drawing/2014/main" id="{371C8ED0-97A1-4E3B-A212-995E330DF42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053" name="Text Box 1">
          <a:extLst>
            <a:ext uri="{FF2B5EF4-FFF2-40B4-BE49-F238E27FC236}">
              <a16:creationId xmlns:a16="http://schemas.microsoft.com/office/drawing/2014/main" id="{C4E7009E-BFE8-4546-9353-A623E4C2840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054" name="Text Box 1">
          <a:extLst>
            <a:ext uri="{FF2B5EF4-FFF2-40B4-BE49-F238E27FC236}">
              <a16:creationId xmlns:a16="http://schemas.microsoft.com/office/drawing/2014/main" id="{DD545B86-3994-468A-9A1F-2BFBD94682B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055" name="Text Box 1">
          <a:extLst>
            <a:ext uri="{FF2B5EF4-FFF2-40B4-BE49-F238E27FC236}">
              <a16:creationId xmlns:a16="http://schemas.microsoft.com/office/drawing/2014/main" id="{3009AB7E-3AEC-44B7-A46A-106A199EAAE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056" name="Text Box 1">
          <a:extLst>
            <a:ext uri="{FF2B5EF4-FFF2-40B4-BE49-F238E27FC236}">
              <a16:creationId xmlns:a16="http://schemas.microsoft.com/office/drawing/2014/main" id="{1DE1704B-BE1B-4158-9052-AB0F5B36B3D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057" name="Text Box 1">
          <a:extLst>
            <a:ext uri="{FF2B5EF4-FFF2-40B4-BE49-F238E27FC236}">
              <a16:creationId xmlns:a16="http://schemas.microsoft.com/office/drawing/2014/main" id="{B6E7F982-4CB9-4CC3-83E8-AC42B2081FB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058" name="Text Box 1">
          <a:extLst>
            <a:ext uri="{FF2B5EF4-FFF2-40B4-BE49-F238E27FC236}">
              <a16:creationId xmlns:a16="http://schemas.microsoft.com/office/drawing/2014/main" id="{A56756F8-51DB-4E89-B36E-2F8FAF37C0B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059" name="Text Box 1">
          <a:extLst>
            <a:ext uri="{FF2B5EF4-FFF2-40B4-BE49-F238E27FC236}">
              <a16:creationId xmlns:a16="http://schemas.microsoft.com/office/drawing/2014/main" id="{086331AA-0506-4B24-883E-447547E6B37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060" name="Text Box 1">
          <a:extLst>
            <a:ext uri="{FF2B5EF4-FFF2-40B4-BE49-F238E27FC236}">
              <a16:creationId xmlns:a16="http://schemas.microsoft.com/office/drawing/2014/main" id="{D0470D5F-E77B-4B0D-96CA-573958DBB4F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061" name="Text Box 1">
          <a:extLst>
            <a:ext uri="{FF2B5EF4-FFF2-40B4-BE49-F238E27FC236}">
              <a16:creationId xmlns:a16="http://schemas.microsoft.com/office/drawing/2014/main" id="{761A91E0-AB15-42CC-969C-233D86FFE7B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062" name="Text Box 1">
          <a:extLst>
            <a:ext uri="{FF2B5EF4-FFF2-40B4-BE49-F238E27FC236}">
              <a16:creationId xmlns:a16="http://schemas.microsoft.com/office/drawing/2014/main" id="{FBFD9CA3-9E0A-41B8-A89B-CA198D532E0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063" name="Text Box 1">
          <a:extLst>
            <a:ext uri="{FF2B5EF4-FFF2-40B4-BE49-F238E27FC236}">
              <a16:creationId xmlns:a16="http://schemas.microsoft.com/office/drawing/2014/main" id="{BBB8192C-DF63-4CE1-8579-58044128C17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064" name="Text Box 1">
          <a:extLst>
            <a:ext uri="{FF2B5EF4-FFF2-40B4-BE49-F238E27FC236}">
              <a16:creationId xmlns:a16="http://schemas.microsoft.com/office/drawing/2014/main" id="{2E753895-FD9F-4BA8-B661-FBDE4312DBA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065" name="Text Box 1">
          <a:extLst>
            <a:ext uri="{FF2B5EF4-FFF2-40B4-BE49-F238E27FC236}">
              <a16:creationId xmlns:a16="http://schemas.microsoft.com/office/drawing/2014/main" id="{4D10F437-F0DF-4542-BEEC-3BAEA94516C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066" name="Text Box 1">
          <a:extLst>
            <a:ext uri="{FF2B5EF4-FFF2-40B4-BE49-F238E27FC236}">
              <a16:creationId xmlns:a16="http://schemas.microsoft.com/office/drawing/2014/main" id="{1F375605-5D74-493A-88DC-3E846DD31CF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067" name="Text Box 1">
          <a:extLst>
            <a:ext uri="{FF2B5EF4-FFF2-40B4-BE49-F238E27FC236}">
              <a16:creationId xmlns:a16="http://schemas.microsoft.com/office/drawing/2014/main" id="{34C58188-02C6-45FE-88C1-0C56402E1AE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068" name="Text Box 1">
          <a:extLst>
            <a:ext uri="{FF2B5EF4-FFF2-40B4-BE49-F238E27FC236}">
              <a16:creationId xmlns:a16="http://schemas.microsoft.com/office/drawing/2014/main" id="{34B4B07C-F739-4BF8-B167-7F9EBCF6A4E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069" name="Text Box 1">
          <a:extLst>
            <a:ext uri="{FF2B5EF4-FFF2-40B4-BE49-F238E27FC236}">
              <a16:creationId xmlns:a16="http://schemas.microsoft.com/office/drawing/2014/main" id="{2A9E8F77-CB7F-472D-8440-BA61AAC5BFE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070" name="Text Box 1">
          <a:extLst>
            <a:ext uri="{FF2B5EF4-FFF2-40B4-BE49-F238E27FC236}">
              <a16:creationId xmlns:a16="http://schemas.microsoft.com/office/drawing/2014/main" id="{74849703-8D6E-484E-9239-9A4DF8AF04B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071" name="Text Box 1">
          <a:extLst>
            <a:ext uri="{FF2B5EF4-FFF2-40B4-BE49-F238E27FC236}">
              <a16:creationId xmlns:a16="http://schemas.microsoft.com/office/drawing/2014/main" id="{F9124655-EB6E-4D8F-97E8-0EA9E2C78EB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072" name="Text Box 1">
          <a:extLst>
            <a:ext uri="{FF2B5EF4-FFF2-40B4-BE49-F238E27FC236}">
              <a16:creationId xmlns:a16="http://schemas.microsoft.com/office/drawing/2014/main" id="{5AF58F32-0127-4519-A19F-4F7CFD8C14E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073" name="Text Box 1">
          <a:extLst>
            <a:ext uri="{FF2B5EF4-FFF2-40B4-BE49-F238E27FC236}">
              <a16:creationId xmlns:a16="http://schemas.microsoft.com/office/drawing/2014/main" id="{E6B7C9D1-1F4F-479F-BC46-85C318267AC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074" name="Text Box 1">
          <a:extLst>
            <a:ext uri="{FF2B5EF4-FFF2-40B4-BE49-F238E27FC236}">
              <a16:creationId xmlns:a16="http://schemas.microsoft.com/office/drawing/2014/main" id="{B8489D83-B159-463E-B04A-C215FD11CCF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075" name="Text Box 1">
          <a:extLst>
            <a:ext uri="{FF2B5EF4-FFF2-40B4-BE49-F238E27FC236}">
              <a16:creationId xmlns:a16="http://schemas.microsoft.com/office/drawing/2014/main" id="{B04D5A88-5E75-4CCA-9066-343A2C50087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076" name="Text Box 1">
          <a:extLst>
            <a:ext uri="{FF2B5EF4-FFF2-40B4-BE49-F238E27FC236}">
              <a16:creationId xmlns:a16="http://schemas.microsoft.com/office/drawing/2014/main" id="{76134556-B556-425F-B2D3-36DB362FC65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077" name="Text Box 1">
          <a:extLst>
            <a:ext uri="{FF2B5EF4-FFF2-40B4-BE49-F238E27FC236}">
              <a16:creationId xmlns:a16="http://schemas.microsoft.com/office/drawing/2014/main" id="{5B524D27-34D5-4116-AB62-C62F023EF1D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078" name="Text Box 1">
          <a:extLst>
            <a:ext uri="{FF2B5EF4-FFF2-40B4-BE49-F238E27FC236}">
              <a16:creationId xmlns:a16="http://schemas.microsoft.com/office/drawing/2014/main" id="{898FA2BE-0DBA-4E09-8572-31584B892FA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079" name="Text Box 1">
          <a:extLst>
            <a:ext uri="{FF2B5EF4-FFF2-40B4-BE49-F238E27FC236}">
              <a16:creationId xmlns:a16="http://schemas.microsoft.com/office/drawing/2014/main" id="{07D511DC-35BA-4BF0-8F9E-47D7798C0FD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080" name="Text Box 1">
          <a:extLst>
            <a:ext uri="{FF2B5EF4-FFF2-40B4-BE49-F238E27FC236}">
              <a16:creationId xmlns:a16="http://schemas.microsoft.com/office/drawing/2014/main" id="{91C42885-58B0-43CC-9953-30018346653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081" name="Text Box 1">
          <a:extLst>
            <a:ext uri="{FF2B5EF4-FFF2-40B4-BE49-F238E27FC236}">
              <a16:creationId xmlns:a16="http://schemas.microsoft.com/office/drawing/2014/main" id="{30312807-DAE8-44BE-A245-81565468360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082" name="Text Box 1">
          <a:extLst>
            <a:ext uri="{FF2B5EF4-FFF2-40B4-BE49-F238E27FC236}">
              <a16:creationId xmlns:a16="http://schemas.microsoft.com/office/drawing/2014/main" id="{692D3A51-83FA-42F6-AD58-9C7E15DF176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083" name="Text Box 1">
          <a:extLst>
            <a:ext uri="{FF2B5EF4-FFF2-40B4-BE49-F238E27FC236}">
              <a16:creationId xmlns:a16="http://schemas.microsoft.com/office/drawing/2014/main" id="{3C233151-D610-4797-9BFA-EC70A61AEFA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084" name="Text Box 1">
          <a:extLst>
            <a:ext uri="{FF2B5EF4-FFF2-40B4-BE49-F238E27FC236}">
              <a16:creationId xmlns:a16="http://schemas.microsoft.com/office/drawing/2014/main" id="{AFCB4769-6CE4-4107-AC7B-3960DDF9589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085" name="Text Box 1">
          <a:extLst>
            <a:ext uri="{FF2B5EF4-FFF2-40B4-BE49-F238E27FC236}">
              <a16:creationId xmlns:a16="http://schemas.microsoft.com/office/drawing/2014/main" id="{D4E6CD34-9B83-47A9-AF47-923085DA807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086" name="Text Box 1">
          <a:extLst>
            <a:ext uri="{FF2B5EF4-FFF2-40B4-BE49-F238E27FC236}">
              <a16:creationId xmlns:a16="http://schemas.microsoft.com/office/drawing/2014/main" id="{F2D63081-36EE-4888-BEBE-2E57A6AD1C8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087" name="Text Box 1">
          <a:extLst>
            <a:ext uri="{FF2B5EF4-FFF2-40B4-BE49-F238E27FC236}">
              <a16:creationId xmlns:a16="http://schemas.microsoft.com/office/drawing/2014/main" id="{86F29E9C-5695-4F83-8472-20323D9627F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088" name="Text Box 1">
          <a:extLst>
            <a:ext uri="{FF2B5EF4-FFF2-40B4-BE49-F238E27FC236}">
              <a16:creationId xmlns:a16="http://schemas.microsoft.com/office/drawing/2014/main" id="{88230267-1070-460B-BD6F-AA9F47F161A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089" name="Text Box 1">
          <a:extLst>
            <a:ext uri="{FF2B5EF4-FFF2-40B4-BE49-F238E27FC236}">
              <a16:creationId xmlns:a16="http://schemas.microsoft.com/office/drawing/2014/main" id="{75325B1E-6778-4713-8EE1-D9F01E1E5B8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090" name="Text Box 1">
          <a:extLst>
            <a:ext uri="{FF2B5EF4-FFF2-40B4-BE49-F238E27FC236}">
              <a16:creationId xmlns:a16="http://schemas.microsoft.com/office/drawing/2014/main" id="{B1A87379-05CD-4E2E-92F6-E3893DAE9B3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091" name="Text Box 1">
          <a:extLst>
            <a:ext uri="{FF2B5EF4-FFF2-40B4-BE49-F238E27FC236}">
              <a16:creationId xmlns:a16="http://schemas.microsoft.com/office/drawing/2014/main" id="{1CB2909A-D319-41A5-BC6F-4E3D7F559C3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092" name="Text Box 1">
          <a:extLst>
            <a:ext uri="{FF2B5EF4-FFF2-40B4-BE49-F238E27FC236}">
              <a16:creationId xmlns:a16="http://schemas.microsoft.com/office/drawing/2014/main" id="{CA556912-A954-4CFF-9D96-AF5823571A8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093" name="Text Box 1">
          <a:extLst>
            <a:ext uri="{FF2B5EF4-FFF2-40B4-BE49-F238E27FC236}">
              <a16:creationId xmlns:a16="http://schemas.microsoft.com/office/drawing/2014/main" id="{A6B44DFE-7BC4-49C9-8E51-6A0AB4C8562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094" name="Text Box 1">
          <a:extLst>
            <a:ext uri="{FF2B5EF4-FFF2-40B4-BE49-F238E27FC236}">
              <a16:creationId xmlns:a16="http://schemas.microsoft.com/office/drawing/2014/main" id="{563789A1-E955-44AE-A81A-23A52EE8BD1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095" name="Text Box 1">
          <a:extLst>
            <a:ext uri="{FF2B5EF4-FFF2-40B4-BE49-F238E27FC236}">
              <a16:creationId xmlns:a16="http://schemas.microsoft.com/office/drawing/2014/main" id="{FC8676C3-01DE-4AEE-94C5-9A852A66E66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096" name="Text Box 1">
          <a:extLst>
            <a:ext uri="{FF2B5EF4-FFF2-40B4-BE49-F238E27FC236}">
              <a16:creationId xmlns:a16="http://schemas.microsoft.com/office/drawing/2014/main" id="{BED2F815-FAE5-4409-89E6-EDE1649AA69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097" name="Text Box 1">
          <a:extLst>
            <a:ext uri="{FF2B5EF4-FFF2-40B4-BE49-F238E27FC236}">
              <a16:creationId xmlns:a16="http://schemas.microsoft.com/office/drawing/2014/main" id="{BA4A95A6-5C77-469F-AFA5-5D9ECA5DAC6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098" name="Text Box 1">
          <a:extLst>
            <a:ext uri="{FF2B5EF4-FFF2-40B4-BE49-F238E27FC236}">
              <a16:creationId xmlns:a16="http://schemas.microsoft.com/office/drawing/2014/main" id="{B541E47D-0DFB-4F90-B44C-21C1A7B9F22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099" name="Text Box 1">
          <a:extLst>
            <a:ext uri="{FF2B5EF4-FFF2-40B4-BE49-F238E27FC236}">
              <a16:creationId xmlns:a16="http://schemas.microsoft.com/office/drawing/2014/main" id="{612DAD92-A5F4-44D1-AEA2-A8579270785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100" name="Text Box 1">
          <a:extLst>
            <a:ext uri="{FF2B5EF4-FFF2-40B4-BE49-F238E27FC236}">
              <a16:creationId xmlns:a16="http://schemas.microsoft.com/office/drawing/2014/main" id="{46BCCFC7-C27F-4526-83F1-23BDC8102AE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101" name="Text Box 1">
          <a:extLst>
            <a:ext uri="{FF2B5EF4-FFF2-40B4-BE49-F238E27FC236}">
              <a16:creationId xmlns:a16="http://schemas.microsoft.com/office/drawing/2014/main" id="{8AA36367-6FEB-40C2-AB3F-2DEF728CC28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102" name="Text Box 1">
          <a:extLst>
            <a:ext uri="{FF2B5EF4-FFF2-40B4-BE49-F238E27FC236}">
              <a16:creationId xmlns:a16="http://schemas.microsoft.com/office/drawing/2014/main" id="{135A8A44-9E1E-4FE8-B60F-A350FBD4AB8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103" name="Text Box 1">
          <a:extLst>
            <a:ext uri="{FF2B5EF4-FFF2-40B4-BE49-F238E27FC236}">
              <a16:creationId xmlns:a16="http://schemas.microsoft.com/office/drawing/2014/main" id="{7D2C15CE-E223-4CB4-B208-99EF7DE5C7E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104" name="Text Box 1">
          <a:extLst>
            <a:ext uri="{FF2B5EF4-FFF2-40B4-BE49-F238E27FC236}">
              <a16:creationId xmlns:a16="http://schemas.microsoft.com/office/drawing/2014/main" id="{BB2634C0-DEC4-4090-835C-631F14D259E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105" name="Text Box 1">
          <a:extLst>
            <a:ext uri="{FF2B5EF4-FFF2-40B4-BE49-F238E27FC236}">
              <a16:creationId xmlns:a16="http://schemas.microsoft.com/office/drawing/2014/main" id="{6A046715-D7FD-41D5-8279-335D5BF4649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106" name="Text Box 1">
          <a:extLst>
            <a:ext uri="{FF2B5EF4-FFF2-40B4-BE49-F238E27FC236}">
              <a16:creationId xmlns:a16="http://schemas.microsoft.com/office/drawing/2014/main" id="{E03F75ED-87E7-418A-B0C6-BA54CE5EB50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107" name="Text Box 1">
          <a:extLst>
            <a:ext uri="{FF2B5EF4-FFF2-40B4-BE49-F238E27FC236}">
              <a16:creationId xmlns:a16="http://schemas.microsoft.com/office/drawing/2014/main" id="{6E5E3CA5-6FCB-4FA0-9F0F-EBFC78B5981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108" name="Text Box 1">
          <a:extLst>
            <a:ext uri="{FF2B5EF4-FFF2-40B4-BE49-F238E27FC236}">
              <a16:creationId xmlns:a16="http://schemas.microsoft.com/office/drawing/2014/main" id="{111C7DDA-ACD8-4907-9FA7-81516502537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109" name="Text Box 1">
          <a:extLst>
            <a:ext uri="{FF2B5EF4-FFF2-40B4-BE49-F238E27FC236}">
              <a16:creationId xmlns:a16="http://schemas.microsoft.com/office/drawing/2014/main" id="{FCEA132E-4962-4A96-AEC7-B7B18435DEA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110" name="Text Box 1">
          <a:extLst>
            <a:ext uri="{FF2B5EF4-FFF2-40B4-BE49-F238E27FC236}">
              <a16:creationId xmlns:a16="http://schemas.microsoft.com/office/drawing/2014/main" id="{A962D40F-B599-4305-8FA5-662B04A992C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111" name="Text Box 1">
          <a:extLst>
            <a:ext uri="{FF2B5EF4-FFF2-40B4-BE49-F238E27FC236}">
              <a16:creationId xmlns:a16="http://schemas.microsoft.com/office/drawing/2014/main" id="{F573EA52-EDB0-476C-8500-8FF2D20C45F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112" name="Text Box 1">
          <a:extLst>
            <a:ext uri="{FF2B5EF4-FFF2-40B4-BE49-F238E27FC236}">
              <a16:creationId xmlns:a16="http://schemas.microsoft.com/office/drawing/2014/main" id="{E19A2509-06E7-4DA7-8C15-4DF7793CE63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113" name="Text Box 1">
          <a:extLst>
            <a:ext uri="{FF2B5EF4-FFF2-40B4-BE49-F238E27FC236}">
              <a16:creationId xmlns:a16="http://schemas.microsoft.com/office/drawing/2014/main" id="{206DB83C-571E-4954-885A-8A407153268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114" name="Text Box 1">
          <a:extLst>
            <a:ext uri="{FF2B5EF4-FFF2-40B4-BE49-F238E27FC236}">
              <a16:creationId xmlns:a16="http://schemas.microsoft.com/office/drawing/2014/main" id="{42ACE8E2-201B-4776-B7CD-B20630EEB8F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115" name="Text Box 1">
          <a:extLst>
            <a:ext uri="{FF2B5EF4-FFF2-40B4-BE49-F238E27FC236}">
              <a16:creationId xmlns:a16="http://schemas.microsoft.com/office/drawing/2014/main" id="{7827C0A0-EBD1-4C4E-A5F6-D0CF92ADE0A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116" name="Text Box 1">
          <a:extLst>
            <a:ext uri="{FF2B5EF4-FFF2-40B4-BE49-F238E27FC236}">
              <a16:creationId xmlns:a16="http://schemas.microsoft.com/office/drawing/2014/main" id="{24072686-00EE-4CBF-BABF-157D14FD850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117" name="Text Box 1">
          <a:extLst>
            <a:ext uri="{FF2B5EF4-FFF2-40B4-BE49-F238E27FC236}">
              <a16:creationId xmlns:a16="http://schemas.microsoft.com/office/drawing/2014/main" id="{31171A0B-F73E-4936-A496-1AE7C24A723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118" name="Text Box 1">
          <a:extLst>
            <a:ext uri="{FF2B5EF4-FFF2-40B4-BE49-F238E27FC236}">
              <a16:creationId xmlns:a16="http://schemas.microsoft.com/office/drawing/2014/main" id="{C6327991-EB8E-474F-AF9C-9F9BEDCCC40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119" name="Text Box 1">
          <a:extLst>
            <a:ext uri="{FF2B5EF4-FFF2-40B4-BE49-F238E27FC236}">
              <a16:creationId xmlns:a16="http://schemas.microsoft.com/office/drawing/2014/main" id="{CBC2F68A-42AF-4493-81CA-FC76A3A8D10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120" name="Text Box 1">
          <a:extLst>
            <a:ext uri="{FF2B5EF4-FFF2-40B4-BE49-F238E27FC236}">
              <a16:creationId xmlns:a16="http://schemas.microsoft.com/office/drawing/2014/main" id="{DE73EAB9-084E-4C10-9B7E-8365DC5F936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121" name="Text Box 1">
          <a:extLst>
            <a:ext uri="{FF2B5EF4-FFF2-40B4-BE49-F238E27FC236}">
              <a16:creationId xmlns:a16="http://schemas.microsoft.com/office/drawing/2014/main" id="{470B80E5-D154-4852-837E-69E4D2C0DD3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122" name="Text Box 1">
          <a:extLst>
            <a:ext uri="{FF2B5EF4-FFF2-40B4-BE49-F238E27FC236}">
              <a16:creationId xmlns:a16="http://schemas.microsoft.com/office/drawing/2014/main" id="{8ADE65C8-753D-4D1E-A7B0-92CCE21695E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123" name="Text Box 1">
          <a:extLst>
            <a:ext uri="{FF2B5EF4-FFF2-40B4-BE49-F238E27FC236}">
              <a16:creationId xmlns:a16="http://schemas.microsoft.com/office/drawing/2014/main" id="{91FD7122-BE10-4DA3-9206-D3BA6A47283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124" name="Text Box 1">
          <a:extLst>
            <a:ext uri="{FF2B5EF4-FFF2-40B4-BE49-F238E27FC236}">
              <a16:creationId xmlns:a16="http://schemas.microsoft.com/office/drawing/2014/main" id="{2450F809-C553-422C-A533-6899D58B789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125" name="Text Box 1">
          <a:extLst>
            <a:ext uri="{FF2B5EF4-FFF2-40B4-BE49-F238E27FC236}">
              <a16:creationId xmlns:a16="http://schemas.microsoft.com/office/drawing/2014/main" id="{BE0B0616-4C88-4A93-85AB-3B888C18C6A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126" name="Text Box 1">
          <a:extLst>
            <a:ext uri="{FF2B5EF4-FFF2-40B4-BE49-F238E27FC236}">
              <a16:creationId xmlns:a16="http://schemas.microsoft.com/office/drawing/2014/main" id="{29A85869-2FCB-499F-9B31-43248C06ACC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127" name="Text Box 1">
          <a:extLst>
            <a:ext uri="{FF2B5EF4-FFF2-40B4-BE49-F238E27FC236}">
              <a16:creationId xmlns:a16="http://schemas.microsoft.com/office/drawing/2014/main" id="{D4F03F39-4207-47E3-8448-5902857EFC7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128" name="Text Box 1">
          <a:extLst>
            <a:ext uri="{FF2B5EF4-FFF2-40B4-BE49-F238E27FC236}">
              <a16:creationId xmlns:a16="http://schemas.microsoft.com/office/drawing/2014/main" id="{F627251B-6C03-4907-BF67-92D53638269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129" name="Text Box 1">
          <a:extLst>
            <a:ext uri="{FF2B5EF4-FFF2-40B4-BE49-F238E27FC236}">
              <a16:creationId xmlns:a16="http://schemas.microsoft.com/office/drawing/2014/main" id="{7C7658FA-46C5-4E29-BAD6-5531C89C029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130" name="Text Box 1">
          <a:extLst>
            <a:ext uri="{FF2B5EF4-FFF2-40B4-BE49-F238E27FC236}">
              <a16:creationId xmlns:a16="http://schemas.microsoft.com/office/drawing/2014/main" id="{102F13A7-039F-4BE3-BAE2-44FC009BF98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131" name="Text Box 1">
          <a:extLst>
            <a:ext uri="{FF2B5EF4-FFF2-40B4-BE49-F238E27FC236}">
              <a16:creationId xmlns:a16="http://schemas.microsoft.com/office/drawing/2014/main" id="{00DA1857-AFF2-43C9-9551-76E4174E2D1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132" name="Text Box 1">
          <a:extLst>
            <a:ext uri="{FF2B5EF4-FFF2-40B4-BE49-F238E27FC236}">
              <a16:creationId xmlns:a16="http://schemas.microsoft.com/office/drawing/2014/main" id="{14F49313-10F3-4B6E-9EBA-0A6E99F9ED8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133" name="Text Box 1">
          <a:extLst>
            <a:ext uri="{FF2B5EF4-FFF2-40B4-BE49-F238E27FC236}">
              <a16:creationId xmlns:a16="http://schemas.microsoft.com/office/drawing/2014/main" id="{E473CF5A-9BE4-48B5-89FF-D352207872C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134" name="Text Box 1">
          <a:extLst>
            <a:ext uri="{FF2B5EF4-FFF2-40B4-BE49-F238E27FC236}">
              <a16:creationId xmlns:a16="http://schemas.microsoft.com/office/drawing/2014/main" id="{003D04DD-1ECB-4114-99D4-525CB984BA8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135" name="Text Box 1">
          <a:extLst>
            <a:ext uri="{FF2B5EF4-FFF2-40B4-BE49-F238E27FC236}">
              <a16:creationId xmlns:a16="http://schemas.microsoft.com/office/drawing/2014/main" id="{05038021-5799-4B5E-8A18-E7687258B35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136" name="Text Box 1">
          <a:extLst>
            <a:ext uri="{FF2B5EF4-FFF2-40B4-BE49-F238E27FC236}">
              <a16:creationId xmlns:a16="http://schemas.microsoft.com/office/drawing/2014/main" id="{F811D2E7-3CAE-4C81-9E7A-D798BDDE8A4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137" name="Text Box 1">
          <a:extLst>
            <a:ext uri="{FF2B5EF4-FFF2-40B4-BE49-F238E27FC236}">
              <a16:creationId xmlns:a16="http://schemas.microsoft.com/office/drawing/2014/main" id="{C3B5E14A-3532-4287-BCE1-B6A8B93CC58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138" name="Text Box 1">
          <a:extLst>
            <a:ext uri="{FF2B5EF4-FFF2-40B4-BE49-F238E27FC236}">
              <a16:creationId xmlns:a16="http://schemas.microsoft.com/office/drawing/2014/main" id="{B12B6268-E3E8-4E3E-AC25-7BB6088C9CB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139" name="Text Box 1">
          <a:extLst>
            <a:ext uri="{FF2B5EF4-FFF2-40B4-BE49-F238E27FC236}">
              <a16:creationId xmlns:a16="http://schemas.microsoft.com/office/drawing/2014/main" id="{8DBC82E5-89A1-4C80-A281-07ADC796E67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140" name="Text Box 1">
          <a:extLst>
            <a:ext uri="{FF2B5EF4-FFF2-40B4-BE49-F238E27FC236}">
              <a16:creationId xmlns:a16="http://schemas.microsoft.com/office/drawing/2014/main" id="{0E42C10E-5B77-41CD-829F-84D1E1EAFA5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141" name="Text Box 1">
          <a:extLst>
            <a:ext uri="{FF2B5EF4-FFF2-40B4-BE49-F238E27FC236}">
              <a16:creationId xmlns:a16="http://schemas.microsoft.com/office/drawing/2014/main" id="{5C0DAFDB-DBD5-4FED-9A54-B3060B59C59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142" name="Text Box 1">
          <a:extLst>
            <a:ext uri="{FF2B5EF4-FFF2-40B4-BE49-F238E27FC236}">
              <a16:creationId xmlns:a16="http://schemas.microsoft.com/office/drawing/2014/main" id="{9854DD24-C7AE-46E4-891E-D9935E5CC19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143" name="Text Box 1">
          <a:extLst>
            <a:ext uri="{FF2B5EF4-FFF2-40B4-BE49-F238E27FC236}">
              <a16:creationId xmlns:a16="http://schemas.microsoft.com/office/drawing/2014/main" id="{01949671-0372-4358-BC1A-7703E0EBE32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144" name="Text Box 1">
          <a:extLst>
            <a:ext uri="{FF2B5EF4-FFF2-40B4-BE49-F238E27FC236}">
              <a16:creationId xmlns:a16="http://schemas.microsoft.com/office/drawing/2014/main" id="{4123F233-ACEB-42B1-92C7-DC501E88CF4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145" name="Text Box 1">
          <a:extLst>
            <a:ext uri="{FF2B5EF4-FFF2-40B4-BE49-F238E27FC236}">
              <a16:creationId xmlns:a16="http://schemas.microsoft.com/office/drawing/2014/main" id="{861BFE62-F080-4357-A269-112C0E7DD2D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146" name="Text Box 1">
          <a:extLst>
            <a:ext uri="{FF2B5EF4-FFF2-40B4-BE49-F238E27FC236}">
              <a16:creationId xmlns:a16="http://schemas.microsoft.com/office/drawing/2014/main" id="{CDE30DF4-EE2C-4127-B243-7907552773E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147" name="Text Box 1">
          <a:extLst>
            <a:ext uri="{FF2B5EF4-FFF2-40B4-BE49-F238E27FC236}">
              <a16:creationId xmlns:a16="http://schemas.microsoft.com/office/drawing/2014/main" id="{FFF1CE1C-4BA4-42C4-8E24-BBCB465610D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148" name="Text Box 1">
          <a:extLst>
            <a:ext uri="{FF2B5EF4-FFF2-40B4-BE49-F238E27FC236}">
              <a16:creationId xmlns:a16="http://schemas.microsoft.com/office/drawing/2014/main" id="{00172C3F-9223-49C0-B9FA-9C5C8A2F450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149" name="Text Box 1">
          <a:extLst>
            <a:ext uri="{FF2B5EF4-FFF2-40B4-BE49-F238E27FC236}">
              <a16:creationId xmlns:a16="http://schemas.microsoft.com/office/drawing/2014/main" id="{E96488A9-C048-4CF1-A101-FAAC06E0864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150" name="Text Box 1">
          <a:extLst>
            <a:ext uri="{FF2B5EF4-FFF2-40B4-BE49-F238E27FC236}">
              <a16:creationId xmlns:a16="http://schemas.microsoft.com/office/drawing/2014/main" id="{73485AAC-77FB-4CDD-87CC-4E97A885AFE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151" name="Text Box 1">
          <a:extLst>
            <a:ext uri="{FF2B5EF4-FFF2-40B4-BE49-F238E27FC236}">
              <a16:creationId xmlns:a16="http://schemas.microsoft.com/office/drawing/2014/main" id="{ADD712FA-6D96-4A15-A157-157341079FB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152" name="Text Box 1">
          <a:extLst>
            <a:ext uri="{FF2B5EF4-FFF2-40B4-BE49-F238E27FC236}">
              <a16:creationId xmlns:a16="http://schemas.microsoft.com/office/drawing/2014/main" id="{C201D706-FDA1-4CC2-82B2-139D0FD1579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153" name="Text Box 1">
          <a:extLst>
            <a:ext uri="{FF2B5EF4-FFF2-40B4-BE49-F238E27FC236}">
              <a16:creationId xmlns:a16="http://schemas.microsoft.com/office/drawing/2014/main" id="{9CE258B7-CC45-42A4-89A0-18DE6F6DAB4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154" name="Text Box 1">
          <a:extLst>
            <a:ext uri="{FF2B5EF4-FFF2-40B4-BE49-F238E27FC236}">
              <a16:creationId xmlns:a16="http://schemas.microsoft.com/office/drawing/2014/main" id="{B1A07182-17C3-4CFA-98B8-F7B074924F7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155" name="Text Box 1">
          <a:extLst>
            <a:ext uri="{FF2B5EF4-FFF2-40B4-BE49-F238E27FC236}">
              <a16:creationId xmlns:a16="http://schemas.microsoft.com/office/drawing/2014/main" id="{2C9DD27A-08C5-487C-AEB5-B3ACD68598D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156" name="Text Box 1">
          <a:extLst>
            <a:ext uri="{FF2B5EF4-FFF2-40B4-BE49-F238E27FC236}">
              <a16:creationId xmlns:a16="http://schemas.microsoft.com/office/drawing/2014/main" id="{00618F25-19C4-40B2-B6EF-48ECA37787B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157" name="Text Box 1">
          <a:extLst>
            <a:ext uri="{FF2B5EF4-FFF2-40B4-BE49-F238E27FC236}">
              <a16:creationId xmlns:a16="http://schemas.microsoft.com/office/drawing/2014/main" id="{F5A1C04B-0C6F-438D-935D-2C63F49D693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158" name="Text Box 1">
          <a:extLst>
            <a:ext uri="{FF2B5EF4-FFF2-40B4-BE49-F238E27FC236}">
              <a16:creationId xmlns:a16="http://schemas.microsoft.com/office/drawing/2014/main" id="{B30DDFFC-4D73-4587-9890-E415F55E7D2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159" name="Text Box 1">
          <a:extLst>
            <a:ext uri="{FF2B5EF4-FFF2-40B4-BE49-F238E27FC236}">
              <a16:creationId xmlns:a16="http://schemas.microsoft.com/office/drawing/2014/main" id="{51347FF8-3D6F-421A-B9FD-74E6B2C8DFC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160" name="Text Box 1">
          <a:extLst>
            <a:ext uri="{FF2B5EF4-FFF2-40B4-BE49-F238E27FC236}">
              <a16:creationId xmlns:a16="http://schemas.microsoft.com/office/drawing/2014/main" id="{EC07AD03-79CF-4806-8345-D6F65C9DA3D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161" name="Text Box 1">
          <a:extLst>
            <a:ext uri="{FF2B5EF4-FFF2-40B4-BE49-F238E27FC236}">
              <a16:creationId xmlns:a16="http://schemas.microsoft.com/office/drawing/2014/main" id="{81999C32-018A-4673-8DF2-7ABA7E91A79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162" name="Text Box 1">
          <a:extLst>
            <a:ext uri="{FF2B5EF4-FFF2-40B4-BE49-F238E27FC236}">
              <a16:creationId xmlns:a16="http://schemas.microsoft.com/office/drawing/2014/main" id="{588B7B89-744B-4220-AF64-53C226A4EA0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163" name="Text Box 1">
          <a:extLst>
            <a:ext uri="{FF2B5EF4-FFF2-40B4-BE49-F238E27FC236}">
              <a16:creationId xmlns:a16="http://schemas.microsoft.com/office/drawing/2014/main" id="{6628610F-98CF-4E51-9FF3-C779F16CFBC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164" name="Text Box 1">
          <a:extLst>
            <a:ext uri="{FF2B5EF4-FFF2-40B4-BE49-F238E27FC236}">
              <a16:creationId xmlns:a16="http://schemas.microsoft.com/office/drawing/2014/main" id="{480C4BB9-0709-481A-9086-B8C91277BF8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165" name="Text Box 1">
          <a:extLst>
            <a:ext uri="{FF2B5EF4-FFF2-40B4-BE49-F238E27FC236}">
              <a16:creationId xmlns:a16="http://schemas.microsoft.com/office/drawing/2014/main" id="{5315CA73-499D-4F25-B91B-88E63154FC3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166" name="Text Box 1">
          <a:extLst>
            <a:ext uri="{FF2B5EF4-FFF2-40B4-BE49-F238E27FC236}">
              <a16:creationId xmlns:a16="http://schemas.microsoft.com/office/drawing/2014/main" id="{8570D587-4B8A-48D9-AF5D-76E0BBD3570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167" name="Text Box 1">
          <a:extLst>
            <a:ext uri="{FF2B5EF4-FFF2-40B4-BE49-F238E27FC236}">
              <a16:creationId xmlns:a16="http://schemas.microsoft.com/office/drawing/2014/main" id="{7237FCEF-63BA-4087-80DA-92D08537A09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168" name="Text Box 1">
          <a:extLst>
            <a:ext uri="{FF2B5EF4-FFF2-40B4-BE49-F238E27FC236}">
              <a16:creationId xmlns:a16="http://schemas.microsoft.com/office/drawing/2014/main" id="{FF177C77-529B-44B2-A534-31EF03CDEF8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169" name="Text Box 1">
          <a:extLst>
            <a:ext uri="{FF2B5EF4-FFF2-40B4-BE49-F238E27FC236}">
              <a16:creationId xmlns:a16="http://schemas.microsoft.com/office/drawing/2014/main" id="{68AFDCAC-C4B7-428E-BFF9-E30E26A64AC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170" name="Text Box 1">
          <a:extLst>
            <a:ext uri="{FF2B5EF4-FFF2-40B4-BE49-F238E27FC236}">
              <a16:creationId xmlns:a16="http://schemas.microsoft.com/office/drawing/2014/main" id="{F355747F-1077-41C3-A3E9-6920A891DCC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171" name="Text Box 1">
          <a:extLst>
            <a:ext uri="{FF2B5EF4-FFF2-40B4-BE49-F238E27FC236}">
              <a16:creationId xmlns:a16="http://schemas.microsoft.com/office/drawing/2014/main" id="{E677476E-AF07-4CE6-9C9B-F60236BD137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172" name="Text Box 1">
          <a:extLst>
            <a:ext uri="{FF2B5EF4-FFF2-40B4-BE49-F238E27FC236}">
              <a16:creationId xmlns:a16="http://schemas.microsoft.com/office/drawing/2014/main" id="{B0AD0D22-D33A-4501-983C-33F60754B18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173" name="Text Box 1">
          <a:extLst>
            <a:ext uri="{FF2B5EF4-FFF2-40B4-BE49-F238E27FC236}">
              <a16:creationId xmlns:a16="http://schemas.microsoft.com/office/drawing/2014/main" id="{3CBE17DB-D540-4454-BE8B-2497429DE97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174" name="Text Box 1">
          <a:extLst>
            <a:ext uri="{FF2B5EF4-FFF2-40B4-BE49-F238E27FC236}">
              <a16:creationId xmlns:a16="http://schemas.microsoft.com/office/drawing/2014/main" id="{13D1C28B-B84E-41A9-8403-1DE5940B472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175" name="Text Box 1">
          <a:extLst>
            <a:ext uri="{FF2B5EF4-FFF2-40B4-BE49-F238E27FC236}">
              <a16:creationId xmlns:a16="http://schemas.microsoft.com/office/drawing/2014/main" id="{0B8488F9-5650-4FAE-9418-21E0EA0A73E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176" name="Text Box 1">
          <a:extLst>
            <a:ext uri="{FF2B5EF4-FFF2-40B4-BE49-F238E27FC236}">
              <a16:creationId xmlns:a16="http://schemas.microsoft.com/office/drawing/2014/main" id="{084CF1C7-707D-4B7D-B76D-D18CC55FB04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177" name="Text Box 1">
          <a:extLst>
            <a:ext uri="{FF2B5EF4-FFF2-40B4-BE49-F238E27FC236}">
              <a16:creationId xmlns:a16="http://schemas.microsoft.com/office/drawing/2014/main" id="{66A7F9D3-13B5-4158-85AD-23387939930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178" name="Text Box 1">
          <a:extLst>
            <a:ext uri="{FF2B5EF4-FFF2-40B4-BE49-F238E27FC236}">
              <a16:creationId xmlns:a16="http://schemas.microsoft.com/office/drawing/2014/main" id="{BDB37247-F228-491F-BABF-47B29B7930F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179" name="Text Box 1">
          <a:extLst>
            <a:ext uri="{FF2B5EF4-FFF2-40B4-BE49-F238E27FC236}">
              <a16:creationId xmlns:a16="http://schemas.microsoft.com/office/drawing/2014/main" id="{0D29C7EB-A0EA-4E2F-9C3C-936D7E7F664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180" name="Text Box 1">
          <a:extLst>
            <a:ext uri="{FF2B5EF4-FFF2-40B4-BE49-F238E27FC236}">
              <a16:creationId xmlns:a16="http://schemas.microsoft.com/office/drawing/2014/main" id="{8E8D6580-AC6B-42FA-9B80-36EB18A4CFA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181" name="Text Box 1">
          <a:extLst>
            <a:ext uri="{FF2B5EF4-FFF2-40B4-BE49-F238E27FC236}">
              <a16:creationId xmlns:a16="http://schemas.microsoft.com/office/drawing/2014/main" id="{F039F102-CE83-4F6B-B587-D3EBE01D26F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182" name="Text Box 1">
          <a:extLst>
            <a:ext uri="{FF2B5EF4-FFF2-40B4-BE49-F238E27FC236}">
              <a16:creationId xmlns:a16="http://schemas.microsoft.com/office/drawing/2014/main" id="{59CE4828-8053-451A-A840-BD29F4A50A6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183" name="Text Box 1">
          <a:extLst>
            <a:ext uri="{FF2B5EF4-FFF2-40B4-BE49-F238E27FC236}">
              <a16:creationId xmlns:a16="http://schemas.microsoft.com/office/drawing/2014/main" id="{C8540B5D-4B5E-4FF1-93C9-AF08EA1C41F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184" name="Text Box 1">
          <a:extLst>
            <a:ext uri="{FF2B5EF4-FFF2-40B4-BE49-F238E27FC236}">
              <a16:creationId xmlns:a16="http://schemas.microsoft.com/office/drawing/2014/main" id="{AF65922F-2D04-4DE5-ABB4-CD00706DE18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185" name="Text Box 1">
          <a:extLst>
            <a:ext uri="{FF2B5EF4-FFF2-40B4-BE49-F238E27FC236}">
              <a16:creationId xmlns:a16="http://schemas.microsoft.com/office/drawing/2014/main" id="{D760D706-DC2A-4D2D-882B-BD7E91C22BA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186" name="Text Box 1">
          <a:extLst>
            <a:ext uri="{FF2B5EF4-FFF2-40B4-BE49-F238E27FC236}">
              <a16:creationId xmlns:a16="http://schemas.microsoft.com/office/drawing/2014/main" id="{87B2C247-54C9-4D2A-9DCF-C2F05F0DE70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187" name="Text Box 1">
          <a:extLst>
            <a:ext uri="{FF2B5EF4-FFF2-40B4-BE49-F238E27FC236}">
              <a16:creationId xmlns:a16="http://schemas.microsoft.com/office/drawing/2014/main" id="{13F3B0BB-DE12-45A5-9C82-A350BE60414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188" name="Text Box 1">
          <a:extLst>
            <a:ext uri="{FF2B5EF4-FFF2-40B4-BE49-F238E27FC236}">
              <a16:creationId xmlns:a16="http://schemas.microsoft.com/office/drawing/2014/main" id="{2FF99A26-497D-4251-BF05-B0551BC9DE7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189" name="Text Box 1">
          <a:extLst>
            <a:ext uri="{FF2B5EF4-FFF2-40B4-BE49-F238E27FC236}">
              <a16:creationId xmlns:a16="http://schemas.microsoft.com/office/drawing/2014/main" id="{FEC00E20-A7D2-43E9-B396-3B4FCB90A8F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190" name="Text Box 1">
          <a:extLst>
            <a:ext uri="{FF2B5EF4-FFF2-40B4-BE49-F238E27FC236}">
              <a16:creationId xmlns:a16="http://schemas.microsoft.com/office/drawing/2014/main" id="{5B55509C-24CA-4C78-AE7E-0CB21DFCE18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191" name="Text Box 1">
          <a:extLst>
            <a:ext uri="{FF2B5EF4-FFF2-40B4-BE49-F238E27FC236}">
              <a16:creationId xmlns:a16="http://schemas.microsoft.com/office/drawing/2014/main" id="{CD2618D8-272E-4607-B846-0438FC1C7A9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192" name="Text Box 1">
          <a:extLst>
            <a:ext uri="{FF2B5EF4-FFF2-40B4-BE49-F238E27FC236}">
              <a16:creationId xmlns:a16="http://schemas.microsoft.com/office/drawing/2014/main" id="{675A7AFD-E962-4919-B9E0-334D6C08A1E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193" name="Text Box 1">
          <a:extLst>
            <a:ext uri="{FF2B5EF4-FFF2-40B4-BE49-F238E27FC236}">
              <a16:creationId xmlns:a16="http://schemas.microsoft.com/office/drawing/2014/main" id="{102130BD-8205-4E36-A110-3C56190C073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194" name="Text Box 1">
          <a:extLst>
            <a:ext uri="{FF2B5EF4-FFF2-40B4-BE49-F238E27FC236}">
              <a16:creationId xmlns:a16="http://schemas.microsoft.com/office/drawing/2014/main" id="{B72CF96B-CA7A-4F16-ACAE-C3EAF6E4E1D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195" name="Text Box 1">
          <a:extLst>
            <a:ext uri="{FF2B5EF4-FFF2-40B4-BE49-F238E27FC236}">
              <a16:creationId xmlns:a16="http://schemas.microsoft.com/office/drawing/2014/main" id="{C41034FF-12A9-48FB-B086-780C2789F92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196" name="Text Box 1">
          <a:extLst>
            <a:ext uri="{FF2B5EF4-FFF2-40B4-BE49-F238E27FC236}">
              <a16:creationId xmlns:a16="http://schemas.microsoft.com/office/drawing/2014/main" id="{8E2A6603-6D02-48A5-93FF-FF2D2C72A54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197" name="Text Box 1">
          <a:extLst>
            <a:ext uri="{FF2B5EF4-FFF2-40B4-BE49-F238E27FC236}">
              <a16:creationId xmlns:a16="http://schemas.microsoft.com/office/drawing/2014/main" id="{BB4E6D4A-7B9C-404D-96A1-C53885921B4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198" name="Text Box 1">
          <a:extLst>
            <a:ext uri="{FF2B5EF4-FFF2-40B4-BE49-F238E27FC236}">
              <a16:creationId xmlns:a16="http://schemas.microsoft.com/office/drawing/2014/main" id="{E257ECEF-72B6-4BD1-B356-8076D0DCC33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199" name="Text Box 1">
          <a:extLst>
            <a:ext uri="{FF2B5EF4-FFF2-40B4-BE49-F238E27FC236}">
              <a16:creationId xmlns:a16="http://schemas.microsoft.com/office/drawing/2014/main" id="{C8F464C1-8940-4A2E-8079-40F5D55284E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200" name="Text Box 1">
          <a:extLst>
            <a:ext uri="{FF2B5EF4-FFF2-40B4-BE49-F238E27FC236}">
              <a16:creationId xmlns:a16="http://schemas.microsoft.com/office/drawing/2014/main" id="{8CBADB95-9EC6-4AF9-9E00-3533E6D2410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201" name="Text Box 1">
          <a:extLst>
            <a:ext uri="{FF2B5EF4-FFF2-40B4-BE49-F238E27FC236}">
              <a16:creationId xmlns:a16="http://schemas.microsoft.com/office/drawing/2014/main" id="{A71C7D51-FE6F-4DDF-8760-0DD036E02F2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202" name="Text Box 1">
          <a:extLst>
            <a:ext uri="{FF2B5EF4-FFF2-40B4-BE49-F238E27FC236}">
              <a16:creationId xmlns:a16="http://schemas.microsoft.com/office/drawing/2014/main" id="{30F202E4-9092-4C48-B515-8CC49C173C0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203" name="Text Box 1">
          <a:extLst>
            <a:ext uri="{FF2B5EF4-FFF2-40B4-BE49-F238E27FC236}">
              <a16:creationId xmlns:a16="http://schemas.microsoft.com/office/drawing/2014/main" id="{F0D9C56B-0DF9-402A-BE51-3CBBF7CD5EE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204" name="Text Box 1">
          <a:extLst>
            <a:ext uri="{FF2B5EF4-FFF2-40B4-BE49-F238E27FC236}">
              <a16:creationId xmlns:a16="http://schemas.microsoft.com/office/drawing/2014/main" id="{DA330FD6-D23F-41FD-B1B0-29958F31DA0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205" name="Text Box 1">
          <a:extLst>
            <a:ext uri="{FF2B5EF4-FFF2-40B4-BE49-F238E27FC236}">
              <a16:creationId xmlns:a16="http://schemas.microsoft.com/office/drawing/2014/main" id="{22239E1C-BFED-4E48-8101-00ED3FC8AA0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206" name="Text Box 1">
          <a:extLst>
            <a:ext uri="{FF2B5EF4-FFF2-40B4-BE49-F238E27FC236}">
              <a16:creationId xmlns:a16="http://schemas.microsoft.com/office/drawing/2014/main" id="{52B41E77-8AF1-48D6-82C9-9ACCA023ADC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207" name="Text Box 1">
          <a:extLst>
            <a:ext uri="{FF2B5EF4-FFF2-40B4-BE49-F238E27FC236}">
              <a16:creationId xmlns:a16="http://schemas.microsoft.com/office/drawing/2014/main" id="{78425812-899F-47E3-B977-86C3BE8D1B1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208" name="Text Box 1">
          <a:extLst>
            <a:ext uri="{FF2B5EF4-FFF2-40B4-BE49-F238E27FC236}">
              <a16:creationId xmlns:a16="http://schemas.microsoft.com/office/drawing/2014/main" id="{CE4FD904-2585-4D45-BE85-1DCDD4B9842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209" name="Text Box 1">
          <a:extLst>
            <a:ext uri="{FF2B5EF4-FFF2-40B4-BE49-F238E27FC236}">
              <a16:creationId xmlns:a16="http://schemas.microsoft.com/office/drawing/2014/main" id="{89CF2AEF-209B-4144-BB3E-F825A1DF16B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210" name="Text Box 1">
          <a:extLst>
            <a:ext uri="{FF2B5EF4-FFF2-40B4-BE49-F238E27FC236}">
              <a16:creationId xmlns:a16="http://schemas.microsoft.com/office/drawing/2014/main" id="{1F30B104-92CA-432B-9EC9-A4A2132DECB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211" name="Text Box 1">
          <a:extLst>
            <a:ext uri="{FF2B5EF4-FFF2-40B4-BE49-F238E27FC236}">
              <a16:creationId xmlns:a16="http://schemas.microsoft.com/office/drawing/2014/main" id="{B5598748-84C7-4C28-8619-A8F2A24B0CA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212" name="Text Box 1">
          <a:extLst>
            <a:ext uri="{FF2B5EF4-FFF2-40B4-BE49-F238E27FC236}">
              <a16:creationId xmlns:a16="http://schemas.microsoft.com/office/drawing/2014/main" id="{EB861D32-4BC4-4A08-B1BC-94AB8C5040D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213" name="Text Box 1">
          <a:extLst>
            <a:ext uri="{FF2B5EF4-FFF2-40B4-BE49-F238E27FC236}">
              <a16:creationId xmlns:a16="http://schemas.microsoft.com/office/drawing/2014/main" id="{CAA95C1C-A07A-4CCA-BA7D-D975AA3AFB1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214" name="Text Box 1">
          <a:extLst>
            <a:ext uri="{FF2B5EF4-FFF2-40B4-BE49-F238E27FC236}">
              <a16:creationId xmlns:a16="http://schemas.microsoft.com/office/drawing/2014/main" id="{D0219EBE-970E-4CA6-B34C-A0255DEB584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215" name="Text Box 1">
          <a:extLst>
            <a:ext uri="{FF2B5EF4-FFF2-40B4-BE49-F238E27FC236}">
              <a16:creationId xmlns:a16="http://schemas.microsoft.com/office/drawing/2014/main" id="{A2A6313F-CCE8-4BF6-B151-1FB6A0D2E21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216" name="Text Box 1">
          <a:extLst>
            <a:ext uri="{FF2B5EF4-FFF2-40B4-BE49-F238E27FC236}">
              <a16:creationId xmlns:a16="http://schemas.microsoft.com/office/drawing/2014/main" id="{2A0EA3BD-E62D-434D-971A-2005A6CF159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217" name="Text Box 1">
          <a:extLst>
            <a:ext uri="{FF2B5EF4-FFF2-40B4-BE49-F238E27FC236}">
              <a16:creationId xmlns:a16="http://schemas.microsoft.com/office/drawing/2014/main" id="{CCC54964-D870-49FC-86B5-013C84ED973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218" name="Text Box 1">
          <a:extLst>
            <a:ext uri="{FF2B5EF4-FFF2-40B4-BE49-F238E27FC236}">
              <a16:creationId xmlns:a16="http://schemas.microsoft.com/office/drawing/2014/main" id="{93994484-5501-4983-91AA-78880F2B56C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219" name="Text Box 1">
          <a:extLst>
            <a:ext uri="{FF2B5EF4-FFF2-40B4-BE49-F238E27FC236}">
              <a16:creationId xmlns:a16="http://schemas.microsoft.com/office/drawing/2014/main" id="{A10F7C2D-32DF-48A0-B2AE-F451DD54809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220" name="Text Box 1">
          <a:extLst>
            <a:ext uri="{FF2B5EF4-FFF2-40B4-BE49-F238E27FC236}">
              <a16:creationId xmlns:a16="http://schemas.microsoft.com/office/drawing/2014/main" id="{65DB9B23-DB50-46B9-8C26-5269A05AC7B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221" name="Text Box 1">
          <a:extLst>
            <a:ext uri="{FF2B5EF4-FFF2-40B4-BE49-F238E27FC236}">
              <a16:creationId xmlns:a16="http://schemas.microsoft.com/office/drawing/2014/main" id="{567791F1-43A7-48B2-8503-C8D22C4A9AE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222" name="Text Box 1">
          <a:extLst>
            <a:ext uri="{FF2B5EF4-FFF2-40B4-BE49-F238E27FC236}">
              <a16:creationId xmlns:a16="http://schemas.microsoft.com/office/drawing/2014/main" id="{B5232C6F-6F2A-4B76-BD37-589FFF0C223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223" name="Text Box 1">
          <a:extLst>
            <a:ext uri="{FF2B5EF4-FFF2-40B4-BE49-F238E27FC236}">
              <a16:creationId xmlns:a16="http://schemas.microsoft.com/office/drawing/2014/main" id="{CF8E9F52-9D88-4E95-8C8A-C19E0771F8D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224" name="Text Box 1">
          <a:extLst>
            <a:ext uri="{FF2B5EF4-FFF2-40B4-BE49-F238E27FC236}">
              <a16:creationId xmlns:a16="http://schemas.microsoft.com/office/drawing/2014/main" id="{C0E461A7-B18D-46DD-8235-F7CE2415F8F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225" name="Text Box 1">
          <a:extLst>
            <a:ext uri="{FF2B5EF4-FFF2-40B4-BE49-F238E27FC236}">
              <a16:creationId xmlns:a16="http://schemas.microsoft.com/office/drawing/2014/main" id="{21534B37-B761-4795-9266-813A89392D2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226" name="Text Box 1">
          <a:extLst>
            <a:ext uri="{FF2B5EF4-FFF2-40B4-BE49-F238E27FC236}">
              <a16:creationId xmlns:a16="http://schemas.microsoft.com/office/drawing/2014/main" id="{F65E1AE3-3205-40EA-B326-98F0C20A665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227" name="Text Box 1">
          <a:extLst>
            <a:ext uri="{FF2B5EF4-FFF2-40B4-BE49-F238E27FC236}">
              <a16:creationId xmlns:a16="http://schemas.microsoft.com/office/drawing/2014/main" id="{41D6514E-1CBD-4FBD-9672-0E4482C1C36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228" name="Text Box 1">
          <a:extLst>
            <a:ext uri="{FF2B5EF4-FFF2-40B4-BE49-F238E27FC236}">
              <a16:creationId xmlns:a16="http://schemas.microsoft.com/office/drawing/2014/main" id="{BFCF9706-69A4-4E30-9065-1066E1F6EBF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229" name="Text Box 1">
          <a:extLst>
            <a:ext uri="{FF2B5EF4-FFF2-40B4-BE49-F238E27FC236}">
              <a16:creationId xmlns:a16="http://schemas.microsoft.com/office/drawing/2014/main" id="{AD20440E-4A07-48EA-AE12-2AB9FFE1C90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230" name="Text Box 1">
          <a:extLst>
            <a:ext uri="{FF2B5EF4-FFF2-40B4-BE49-F238E27FC236}">
              <a16:creationId xmlns:a16="http://schemas.microsoft.com/office/drawing/2014/main" id="{8BF6EE33-CC3D-41F5-AF8B-8F15B78286B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231" name="Text Box 1">
          <a:extLst>
            <a:ext uri="{FF2B5EF4-FFF2-40B4-BE49-F238E27FC236}">
              <a16:creationId xmlns:a16="http://schemas.microsoft.com/office/drawing/2014/main" id="{B06766D6-DC3C-42AE-B95C-E6A9BDC0F46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232" name="Text Box 1">
          <a:extLst>
            <a:ext uri="{FF2B5EF4-FFF2-40B4-BE49-F238E27FC236}">
              <a16:creationId xmlns:a16="http://schemas.microsoft.com/office/drawing/2014/main" id="{2B415BD6-871D-4D8D-A3D1-C61DBADC1D3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233" name="Text Box 1">
          <a:extLst>
            <a:ext uri="{FF2B5EF4-FFF2-40B4-BE49-F238E27FC236}">
              <a16:creationId xmlns:a16="http://schemas.microsoft.com/office/drawing/2014/main" id="{7488C345-19A9-496B-B592-9952DBE4E83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234" name="Text Box 1">
          <a:extLst>
            <a:ext uri="{FF2B5EF4-FFF2-40B4-BE49-F238E27FC236}">
              <a16:creationId xmlns:a16="http://schemas.microsoft.com/office/drawing/2014/main" id="{1C495D60-F8F1-411F-A987-9D18E435BD9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235" name="Text Box 1">
          <a:extLst>
            <a:ext uri="{FF2B5EF4-FFF2-40B4-BE49-F238E27FC236}">
              <a16:creationId xmlns:a16="http://schemas.microsoft.com/office/drawing/2014/main" id="{CAC2D843-3DF0-42FE-84C5-FF1D0477ED1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236" name="Text Box 1">
          <a:extLst>
            <a:ext uri="{FF2B5EF4-FFF2-40B4-BE49-F238E27FC236}">
              <a16:creationId xmlns:a16="http://schemas.microsoft.com/office/drawing/2014/main" id="{EDF61C03-4C29-4284-B2A9-DDD56245A0B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237" name="Text Box 1">
          <a:extLst>
            <a:ext uri="{FF2B5EF4-FFF2-40B4-BE49-F238E27FC236}">
              <a16:creationId xmlns:a16="http://schemas.microsoft.com/office/drawing/2014/main" id="{162C08F1-A534-4CDC-9B77-8EC806D144A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238" name="Text Box 1">
          <a:extLst>
            <a:ext uri="{FF2B5EF4-FFF2-40B4-BE49-F238E27FC236}">
              <a16:creationId xmlns:a16="http://schemas.microsoft.com/office/drawing/2014/main" id="{0CC83182-F9D1-4BAF-ABBA-42F8A21B9AF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239" name="Text Box 1">
          <a:extLst>
            <a:ext uri="{FF2B5EF4-FFF2-40B4-BE49-F238E27FC236}">
              <a16:creationId xmlns:a16="http://schemas.microsoft.com/office/drawing/2014/main" id="{01C1AC42-6DFF-484E-9537-FE225A2B1AC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240" name="Text Box 1">
          <a:extLst>
            <a:ext uri="{FF2B5EF4-FFF2-40B4-BE49-F238E27FC236}">
              <a16:creationId xmlns:a16="http://schemas.microsoft.com/office/drawing/2014/main" id="{8AD5B1FA-8A45-4978-8756-826AD7105B8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241" name="Text Box 1">
          <a:extLst>
            <a:ext uri="{FF2B5EF4-FFF2-40B4-BE49-F238E27FC236}">
              <a16:creationId xmlns:a16="http://schemas.microsoft.com/office/drawing/2014/main" id="{D334B6FB-3152-4B6A-B916-F8E3666DD93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242" name="Text Box 1">
          <a:extLst>
            <a:ext uri="{FF2B5EF4-FFF2-40B4-BE49-F238E27FC236}">
              <a16:creationId xmlns:a16="http://schemas.microsoft.com/office/drawing/2014/main" id="{A5454E02-EDFB-4863-B93C-AF17CA6CA71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243" name="Text Box 1">
          <a:extLst>
            <a:ext uri="{FF2B5EF4-FFF2-40B4-BE49-F238E27FC236}">
              <a16:creationId xmlns:a16="http://schemas.microsoft.com/office/drawing/2014/main" id="{98191D02-2DF7-40EB-92A2-F7A97E02D7F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244" name="Text Box 1">
          <a:extLst>
            <a:ext uri="{FF2B5EF4-FFF2-40B4-BE49-F238E27FC236}">
              <a16:creationId xmlns:a16="http://schemas.microsoft.com/office/drawing/2014/main" id="{F703C949-E640-491F-BC60-3F7C452C032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245" name="Text Box 1">
          <a:extLst>
            <a:ext uri="{FF2B5EF4-FFF2-40B4-BE49-F238E27FC236}">
              <a16:creationId xmlns:a16="http://schemas.microsoft.com/office/drawing/2014/main" id="{372D5516-7827-449D-AF92-F9C48D2E0B7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246" name="Text Box 1">
          <a:extLst>
            <a:ext uri="{FF2B5EF4-FFF2-40B4-BE49-F238E27FC236}">
              <a16:creationId xmlns:a16="http://schemas.microsoft.com/office/drawing/2014/main" id="{51EB4F14-159C-4AD3-8A79-8DACB57B481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247" name="Text Box 1">
          <a:extLst>
            <a:ext uri="{FF2B5EF4-FFF2-40B4-BE49-F238E27FC236}">
              <a16:creationId xmlns:a16="http://schemas.microsoft.com/office/drawing/2014/main" id="{C2F50D5B-6A4E-4555-8791-B1321172AF6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248" name="Text Box 1">
          <a:extLst>
            <a:ext uri="{FF2B5EF4-FFF2-40B4-BE49-F238E27FC236}">
              <a16:creationId xmlns:a16="http://schemas.microsoft.com/office/drawing/2014/main" id="{5D34485C-673F-456A-9E45-EA482ED2F57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249" name="Text Box 1">
          <a:extLst>
            <a:ext uri="{FF2B5EF4-FFF2-40B4-BE49-F238E27FC236}">
              <a16:creationId xmlns:a16="http://schemas.microsoft.com/office/drawing/2014/main" id="{33FCB385-CB7E-4C05-BFA6-A95EEEB6933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250" name="Text Box 1">
          <a:extLst>
            <a:ext uri="{FF2B5EF4-FFF2-40B4-BE49-F238E27FC236}">
              <a16:creationId xmlns:a16="http://schemas.microsoft.com/office/drawing/2014/main" id="{29CBA30E-0827-4DD3-851D-40CAE78E16F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251" name="Text Box 1">
          <a:extLst>
            <a:ext uri="{FF2B5EF4-FFF2-40B4-BE49-F238E27FC236}">
              <a16:creationId xmlns:a16="http://schemas.microsoft.com/office/drawing/2014/main" id="{E64EB5B5-5F2E-4201-8D9A-2FB08BF44F3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252" name="Text Box 1">
          <a:extLst>
            <a:ext uri="{FF2B5EF4-FFF2-40B4-BE49-F238E27FC236}">
              <a16:creationId xmlns:a16="http://schemas.microsoft.com/office/drawing/2014/main" id="{23248A4E-E8E3-489A-B335-39090869B89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253" name="Text Box 1">
          <a:extLst>
            <a:ext uri="{FF2B5EF4-FFF2-40B4-BE49-F238E27FC236}">
              <a16:creationId xmlns:a16="http://schemas.microsoft.com/office/drawing/2014/main" id="{C043FC0C-227A-4CE8-B487-F0979C60F8A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254" name="Text Box 1">
          <a:extLst>
            <a:ext uri="{FF2B5EF4-FFF2-40B4-BE49-F238E27FC236}">
              <a16:creationId xmlns:a16="http://schemas.microsoft.com/office/drawing/2014/main" id="{5D30D7AC-B4AC-4045-9FD7-D6DFBE09A22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255" name="Text Box 1">
          <a:extLst>
            <a:ext uri="{FF2B5EF4-FFF2-40B4-BE49-F238E27FC236}">
              <a16:creationId xmlns:a16="http://schemas.microsoft.com/office/drawing/2014/main" id="{B1C6CF2C-165A-4B25-BF70-45EAF89FF00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256" name="Text Box 1">
          <a:extLst>
            <a:ext uri="{FF2B5EF4-FFF2-40B4-BE49-F238E27FC236}">
              <a16:creationId xmlns:a16="http://schemas.microsoft.com/office/drawing/2014/main" id="{BA455E4F-456B-4B5C-8B1E-FF5771DEF62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257" name="Text Box 1">
          <a:extLst>
            <a:ext uri="{FF2B5EF4-FFF2-40B4-BE49-F238E27FC236}">
              <a16:creationId xmlns:a16="http://schemas.microsoft.com/office/drawing/2014/main" id="{E85AA9F1-8CEC-45A8-9F19-876F36042E8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258" name="Text Box 1">
          <a:extLst>
            <a:ext uri="{FF2B5EF4-FFF2-40B4-BE49-F238E27FC236}">
              <a16:creationId xmlns:a16="http://schemas.microsoft.com/office/drawing/2014/main" id="{AF4A65A2-6C30-44A9-BB97-60A7618926F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259" name="Text Box 1">
          <a:extLst>
            <a:ext uri="{FF2B5EF4-FFF2-40B4-BE49-F238E27FC236}">
              <a16:creationId xmlns:a16="http://schemas.microsoft.com/office/drawing/2014/main" id="{A0ED32C6-70BF-44A8-97CE-142B276A7BF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260" name="Text Box 1">
          <a:extLst>
            <a:ext uri="{FF2B5EF4-FFF2-40B4-BE49-F238E27FC236}">
              <a16:creationId xmlns:a16="http://schemas.microsoft.com/office/drawing/2014/main" id="{912BF866-EAAE-489F-A11C-4A25F07397D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261" name="Text Box 1">
          <a:extLst>
            <a:ext uri="{FF2B5EF4-FFF2-40B4-BE49-F238E27FC236}">
              <a16:creationId xmlns:a16="http://schemas.microsoft.com/office/drawing/2014/main" id="{8B776971-E2BC-4B40-AA2F-3B28F9D5023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262" name="Text Box 1">
          <a:extLst>
            <a:ext uri="{FF2B5EF4-FFF2-40B4-BE49-F238E27FC236}">
              <a16:creationId xmlns:a16="http://schemas.microsoft.com/office/drawing/2014/main" id="{89C17546-661C-4A5C-9DDD-13A81FFEDCC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263" name="Text Box 1">
          <a:extLst>
            <a:ext uri="{FF2B5EF4-FFF2-40B4-BE49-F238E27FC236}">
              <a16:creationId xmlns:a16="http://schemas.microsoft.com/office/drawing/2014/main" id="{96442914-B137-4854-A269-BD2EEE3CB10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264" name="Text Box 1">
          <a:extLst>
            <a:ext uri="{FF2B5EF4-FFF2-40B4-BE49-F238E27FC236}">
              <a16:creationId xmlns:a16="http://schemas.microsoft.com/office/drawing/2014/main" id="{804652F2-DF8F-45D7-881C-1AD5F1AF20A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265" name="Text Box 1">
          <a:extLst>
            <a:ext uri="{FF2B5EF4-FFF2-40B4-BE49-F238E27FC236}">
              <a16:creationId xmlns:a16="http://schemas.microsoft.com/office/drawing/2014/main" id="{F69AA245-3565-420D-A611-57292260421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266" name="Text Box 1">
          <a:extLst>
            <a:ext uri="{FF2B5EF4-FFF2-40B4-BE49-F238E27FC236}">
              <a16:creationId xmlns:a16="http://schemas.microsoft.com/office/drawing/2014/main" id="{664D04B6-1305-4D63-9048-1D1E50CEB09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267" name="Text Box 1">
          <a:extLst>
            <a:ext uri="{FF2B5EF4-FFF2-40B4-BE49-F238E27FC236}">
              <a16:creationId xmlns:a16="http://schemas.microsoft.com/office/drawing/2014/main" id="{A47099CB-814D-42C9-8EC7-728B9396BAC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268" name="Text Box 1">
          <a:extLst>
            <a:ext uri="{FF2B5EF4-FFF2-40B4-BE49-F238E27FC236}">
              <a16:creationId xmlns:a16="http://schemas.microsoft.com/office/drawing/2014/main" id="{2A61CE3B-40FE-4010-B959-B4E47D97374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269" name="Text Box 1">
          <a:extLst>
            <a:ext uri="{FF2B5EF4-FFF2-40B4-BE49-F238E27FC236}">
              <a16:creationId xmlns:a16="http://schemas.microsoft.com/office/drawing/2014/main" id="{B7539691-3E57-42B3-AFEB-DF512BDBA31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270" name="Text Box 1">
          <a:extLst>
            <a:ext uri="{FF2B5EF4-FFF2-40B4-BE49-F238E27FC236}">
              <a16:creationId xmlns:a16="http://schemas.microsoft.com/office/drawing/2014/main" id="{F66A123D-AA6A-4092-9595-44F844A7DB0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271" name="Text Box 1">
          <a:extLst>
            <a:ext uri="{FF2B5EF4-FFF2-40B4-BE49-F238E27FC236}">
              <a16:creationId xmlns:a16="http://schemas.microsoft.com/office/drawing/2014/main" id="{69883FDD-BCB8-4801-A3C5-130A0C74B86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272" name="Text Box 1">
          <a:extLst>
            <a:ext uri="{FF2B5EF4-FFF2-40B4-BE49-F238E27FC236}">
              <a16:creationId xmlns:a16="http://schemas.microsoft.com/office/drawing/2014/main" id="{70696D8C-6F7F-45C2-AC4F-CC0C1E9518C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273" name="Text Box 1">
          <a:extLst>
            <a:ext uri="{FF2B5EF4-FFF2-40B4-BE49-F238E27FC236}">
              <a16:creationId xmlns:a16="http://schemas.microsoft.com/office/drawing/2014/main" id="{85B16DD0-A402-4660-BC4C-E4957A6AA79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274" name="Text Box 1">
          <a:extLst>
            <a:ext uri="{FF2B5EF4-FFF2-40B4-BE49-F238E27FC236}">
              <a16:creationId xmlns:a16="http://schemas.microsoft.com/office/drawing/2014/main" id="{E3C58E24-88CC-492E-80DD-378A2E5586C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275" name="Text Box 1">
          <a:extLst>
            <a:ext uri="{FF2B5EF4-FFF2-40B4-BE49-F238E27FC236}">
              <a16:creationId xmlns:a16="http://schemas.microsoft.com/office/drawing/2014/main" id="{7412093C-312A-4B2F-868A-003C43E0B91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276" name="Text Box 1">
          <a:extLst>
            <a:ext uri="{FF2B5EF4-FFF2-40B4-BE49-F238E27FC236}">
              <a16:creationId xmlns:a16="http://schemas.microsoft.com/office/drawing/2014/main" id="{2E9F4348-8B8C-4F17-B893-9AC3234436E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277" name="Text Box 1">
          <a:extLst>
            <a:ext uri="{FF2B5EF4-FFF2-40B4-BE49-F238E27FC236}">
              <a16:creationId xmlns:a16="http://schemas.microsoft.com/office/drawing/2014/main" id="{A4183EE9-A75F-4410-9B17-2DF2C913891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278" name="Text Box 1">
          <a:extLst>
            <a:ext uri="{FF2B5EF4-FFF2-40B4-BE49-F238E27FC236}">
              <a16:creationId xmlns:a16="http://schemas.microsoft.com/office/drawing/2014/main" id="{21D94744-8A66-47EA-BFEB-861B1121BEB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279" name="Text Box 1">
          <a:extLst>
            <a:ext uri="{FF2B5EF4-FFF2-40B4-BE49-F238E27FC236}">
              <a16:creationId xmlns:a16="http://schemas.microsoft.com/office/drawing/2014/main" id="{3B664367-BD57-49B3-AF38-4AB2EB750D1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280" name="Text Box 1">
          <a:extLst>
            <a:ext uri="{FF2B5EF4-FFF2-40B4-BE49-F238E27FC236}">
              <a16:creationId xmlns:a16="http://schemas.microsoft.com/office/drawing/2014/main" id="{E50A616A-0005-4FDE-A4E3-6470836DEF6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281" name="Text Box 1">
          <a:extLst>
            <a:ext uri="{FF2B5EF4-FFF2-40B4-BE49-F238E27FC236}">
              <a16:creationId xmlns:a16="http://schemas.microsoft.com/office/drawing/2014/main" id="{56A073B9-9B99-40F3-827A-0841668AB6E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282" name="Text Box 1">
          <a:extLst>
            <a:ext uri="{FF2B5EF4-FFF2-40B4-BE49-F238E27FC236}">
              <a16:creationId xmlns:a16="http://schemas.microsoft.com/office/drawing/2014/main" id="{B4073484-492C-4DAB-B411-EBBC4CC5DB9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283" name="Text Box 1">
          <a:extLst>
            <a:ext uri="{FF2B5EF4-FFF2-40B4-BE49-F238E27FC236}">
              <a16:creationId xmlns:a16="http://schemas.microsoft.com/office/drawing/2014/main" id="{8B630887-6009-4316-B679-03A5B3EB3D1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284" name="Text Box 1">
          <a:extLst>
            <a:ext uri="{FF2B5EF4-FFF2-40B4-BE49-F238E27FC236}">
              <a16:creationId xmlns:a16="http://schemas.microsoft.com/office/drawing/2014/main" id="{A08E1E8B-ECF9-4F7E-A5BF-F8284AE7C51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285" name="Text Box 1">
          <a:extLst>
            <a:ext uri="{FF2B5EF4-FFF2-40B4-BE49-F238E27FC236}">
              <a16:creationId xmlns:a16="http://schemas.microsoft.com/office/drawing/2014/main" id="{E20E4FA1-FC9C-414C-BF57-912631C38B7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286" name="Text Box 1">
          <a:extLst>
            <a:ext uri="{FF2B5EF4-FFF2-40B4-BE49-F238E27FC236}">
              <a16:creationId xmlns:a16="http://schemas.microsoft.com/office/drawing/2014/main" id="{8C0DD962-9686-41A4-8DA7-D1156F1465F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287" name="Text Box 1">
          <a:extLst>
            <a:ext uri="{FF2B5EF4-FFF2-40B4-BE49-F238E27FC236}">
              <a16:creationId xmlns:a16="http://schemas.microsoft.com/office/drawing/2014/main" id="{D09E3F99-5224-485B-98EA-9C6DCA0EB85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288" name="Text Box 1">
          <a:extLst>
            <a:ext uri="{FF2B5EF4-FFF2-40B4-BE49-F238E27FC236}">
              <a16:creationId xmlns:a16="http://schemas.microsoft.com/office/drawing/2014/main" id="{E65628AA-F3E8-42CC-80CC-ED32EA76D22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289" name="Text Box 1">
          <a:extLst>
            <a:ext uri="{FF2B5EF4-FFF2-40B4-BE49-F238E27FC236}">
              <a16:creationId xmlns:a16="http://schemas.microsoft.com/office/drawing/2014/main" id="{6B9DB07E-9EC1-4DF3-8E99-0B64B34AE0C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290" name="Text Box 1">
          <a:extLst>
            <a:ext uri="{FF2B5EF4-FFF2-40B4-BE49-F238E27FC236}">
              <a16:creationId xmlns:a16="http://schemas.microsoft.com/office/drawing/2014/main" id="{3D036F69-6667-49D5-8CA0-539B8A44BE1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291" name="Text Box 1">
          <a:extLst>
            <a:ext uri="{FF2B5EF4-FFF2-40B4-BE49-F238E27FC236}">
              <a16:creationId xmlns:a16="http://schemas.microsoft.com/office/drawing/2014/main" id="{FAECE275-F514-4E47-8D0C-1F05155855F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292" name="Text Box 1">
          <a:extLst>
            <a:ext uri="{FF2B5EF4-FFF2-40B4-BE49-F238E27FC236}">
              <a16:creationId xmlns:a16="http://schemas.microsoft.com/office/drawing/2014/main" id="{FFF627C2-C01D-40A1-9CD3-48E15D879AD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293" name="Text Box 1">
          <a:extLst>
            <a:ext uri="{FF2B5EF4-FFF2-40B4-BE49-F238E27FC236}">
              <a16:creationId xmlns:a16="http://schemas.microsoft.com/office/drawing/2014/main" id="{B2926758-EEF6-4F78-A0F5-B110F544AA3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294" name="Text Box 1">
          <a:extLst>
            <a:ext uri="{FF2B5EF4-FFF2-40B4-BE49-F238E27FC236}">
              <a16:creationId xmlns:a16="http://schemas.microsoft.com/office/drawing/2014/main" id="{FF4C2FFE-1D66-4617-B7BC-3F77E1A06F0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295" name="Text Box 1">
          <a:extLst>
            <a:ext uri="{FF2B5EF4-FFF2-40B4-BE49-F238E27FC236}">
              <a16:creationId xmlns:a16="http://schemas.microsoft.com/office/drawing/2014/main" id="{771DF28C-D80E-4726-99E5-46723BE73C3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296" name="Text Box 1">
          <a:extLst>
            <a:ext uri="{FF2B5EF4-FFF2-40B4-BE49-F238E27FC236}">
              <a16:creationId xmlns:a16="http://schemas.microsoft.com/office/drawing/2014/main" id="{59C9A081-B30D-44C6-8127-C812CE210DF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297" name="Text Box 1">
          <a:extLst>
            <a:ext uri="{FF2B5EF4-FFF2-40B4-BE49-F238E27FC236}">
              <a16:creationId xmlns:a16="http://schemas.microsoft.com/office/drawing/2014/main" id="{739A52F9-2393-40F0-AAF6-499CBCD8F49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298" name="Text Box 1">
          <a:extLst>
            <a:ext uri="{FF2B5EF4-FFF2-40B4-BE49-F238E27FC236}">
              <a16:creationId xmlns:a16="http://schemas.microsoft.com/office/drawing/2014/main" id="{0EA90EBE-D3DE-416D-90E2-4B5521AE502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299" name="Text Box 1">
          <a:extLst>
            <a:ext uri="{FF2B5EF4-FFF2-40B4-BE49-F238E27FC236}">
              <a16:creationId xmlns:a16="http://schemas.microsoft.com/office/drawing/2014/main" id="{6F12B0A5-EA4C-4073-8E7F-74F0B9997E2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300" name="Text Box 1">
          <a:extLst>
            <a:ext uri="{FF2B5EF4-FFF2-40B4-BE49-F238E27FC236}">
              <a16:creationId xmlns:a16="http://schemas.microsoft.com/office/drawing/2014/main" id="{E3CAA75D-B3E7-41B4-BEF1-99CFFEEBDC1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301" name="Text Box 1">
          <a:extLst>
            <a:ext uri="{FF2B5EF4-FFF2-40B4-BE49-F238E27FC236}">
              <a16:creationId xmlns:a16="http://schemas.microsoft.com/office/drawing/2014/main" id="{C4DFB7FA-76EB-43B1-A65B-EB506726977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302" name="Text Box 1">
          <a:extLst>
            <a:ext uri="{FF2B5EF4-FFF2-40B4-BE49-F238E27FC236}">
              <a16:creationId xmlns:a16="http://schemas.microsoft.com/office/drawing/2014/main" id="{FE857988-BDDE-4BEB-BFFB-D6EF9F95A54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303" name="Text Box 1">
          <a:extLst>
            <a:ext uri="{FF2B5EF4-FFF2-40B4-BE49-F238E27FC236}">
              <a16:creationId xmlns:a16="http://schemas.microsoft.com/office/drawing/2014/main" id="{99A34816-E2EE-427B-8320-2A14931C4CF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304" name="Text Box 1">
          <a:extLst>
            <a:ext uri="{FF2B5EF4-FFF2-40B4-BE49-F238E27FC236}">
              <a16:creationId xmlns:a16="http://schemas.microsoft.com/office/drawing/2014/main" id="{158A415A-52C4-4E83-BE66-5A2D60463C3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305" name="Text Box 1">
          <a:extLst>
            <a:ext uri="{FF2B5EF4-FFF2-40B4-BE49-F238E27FC236}">
              <a16:creationId xmlns:a16="http://schemas.microsoft.com/office/drawing/2014/main" id="{3870B387-AA8E-447A-80F8-E244D064748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306" name="Text Box 1">
          <a:extLst>
            <a:ext uri="{FF2B5EF4-FFF2-40B4-BE49-F238E27FC236}">
              <a16:creationId xmlns:a16="http://schemas.microsoft.com/office/drawing/2014/main" id="{8BC11E48-387F-427C-9B54-8D800BC1535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307" name="Text Box 1">
          <a:extLst>
            <a:ext uri="{FF2B5EF4-FFF2-40B4-BE49-F238E27FC236}">
              <a16:creationId xmlns:a16="http://schemas.microsoft.com/office/drawing/2014/main" id="{A438420B-3EF7-4614-93AA-2DCFAE2DD0A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308" name="Text Box 1">
          <a:extLst>
            <a:ext uri="{FF2B5EF4-FFF2-40B4-BE49-F238E27FC236}">
              <a16:creationId xmlns:a16="http://schemas.microsoft.com/office/drawing/2014/main" id="{5CCF1299-7042-4715-B041-3BDB2E720B9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309" name="Text Box 1">
          <a:extLst>
            <a:ext uri="{FF2B5EF4-FFF2-40B4-BE49-F238E27FC236}">
              <a16:creationId xmlns:a16="http://schemas.microsoft.com/office/drawing/2014/main" id="{5BC59B78-07C8-467D-9AD3-1895A2784DF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310" name="Text Box 1">
          <a:extLst>
            <a:ext uri="{FF2B5EF4-FFF2-40B4-BE49-F238E27FC236}">
              <a16:creationId xmlns:a16="http://schemas.microsoft.com/office/drawing/2014/main" id="{E16B29B8-70A8-4DF9-ABAD-49C14999BF0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311" name="Text Box 1">
          <a:extLst>
            <a:ext uri="{FF2B5EF4-FFF2-40B4-BE49-F238E27FC236}">
              <a16:creationId xmlns:a16="http://schemas.microsoft.com/office/drawing/2014/main" id="{82D7E101-FCFC-4645-BB7F-E40CB6E4C98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312" name="Text Box 1">
          <a:extLst>
            <a:ext uri="{FF2B5EF4-FFF2-40B4-BE49-F238E27FC236}">
              <a16:creationId xmlns:a16="http://schemas.microsoft.com/office/drawing/2014/main" id="{7796638A-31D5-49CD-94D3-E3C55CE4B8E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313" name="Text Box 1">
          <a:extLst>
            <a:ext uri="{FF2B5EF4-FFF2-40B4-BE49-F238E27FC236}">
              <a16:creationId xmlns:a16="http://schemas.microsoft.com/office/drawing/2014/main" id="{3303CC93-696E-4DBE-ACDA-BB7DC4B2D56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314" name="Text Box 1">
          <a:extLst>
            <a:ext uri="{FF2B5EF4-FFF2-40B4-BE49-F238E27FC236}">
              <a16:creationId xmlns:a16="http://schemas.microsoft.com/office/drawing/2014/main" id="{7B9458C9-22AC-41CB-90CE-EE385F78A6E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315" name="Text Box 1">
          <a:extLst>
            <a:ext uri="{FF2B5EF4-FFF2-40B4-BE49-F238E27FC236}">
              <a16:creationId xmlns:a16="http://schemas.microsoft.com/office/drawing/2014/main" id="{27D07491-3226-48D6-9E08-1BE551A8AC3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316" name="Text Box 1">
          <a:extLst>
            <a:ext uri="{FF2B5EF4-FFF2-40B4-BE49-F238E27FC236}">
              <a16:creationId xmlns:a16="http://schemas.microsoft.com/office/drawing/2014/main" id="{78D45AE3-8A64-43B1-9D06-87D2FFD07E5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317" name="Text Box 1">
          <a:extLst>
            <a:ext uri="{FF2B5EF4-FFF2-40B4-BE49-F238E27FC236}">
              <a16:creationId xmlns:a16="http://schemas.microsoft.com/office/drawing/2014/main" id="{BEAD5101-FF86-4BC5-AE0A-865CFC3F7A0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318" name="Text Box 1">
          <a:extLst>
            <a:ext uri="{FF2B5EF4-FFF2-40B4-BE49-F238E27FC236}">
              <a16:creationId xmlns:a16="http://schemas.microsoft.com/office/drawing/2014/main" id="{17E628E0-68A3-4312-8E97-0342348F0E6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319" name="Text Box 1">
          <a:extLst>
            <a:ext uri="{FF2B5EF4-FFF2-40B4-BE49-F238E27FC236}">
              <a16:creationId xmlns:a16="http://schemas.microsoft.com/office/drawing/2014/main" id="{B6E72903-BBF7-44C8-B46D-B32833F29A1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320" name="Text Box 1">
          <a:extLst>
            <a:ext uri="{FF2B5EF4-FFF2-40B4-BE49-F238E27FC236}">
              <a16:creationId xmlns:a16="http://schemas.microsoft.com/office/drawing/2014/main" id="{4FCC91CF-9B30-4EFC-852A-079577168EE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321" name="Text Box 1">
          <a:extLst>
            <a:ext uri="{FF2B5EF4-FFF2-40B4-BE49-F238E27FC236}">
              <a16:creationId xmlns:a16="http://schemas.microsoft.com/office/drawing/2014/main" id="{9D8CC210-FBE3-4E0D-BE65-01033F17A3B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322" name="Text Box 1">
          <a:extLst>
            <a:ext uri="{FF2B5EF4-FFF2-40B4-BE49-F238E27FC236}">
              <a16:creationId xmlns:a16="http://schemas.microsoft.com/office/drawing/2014/main" id="{34FEB92C-39C1-47D1-A442-CACE494C8B7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323" name="Text Box 1">
          <a:extLst>
            <a:ext uri="{FF2B5EF4-FFF2-40B4-BE49-F238E27FC236}">
              <a16:creationId xmlns:a16="http://schemas.microsoft.com/office/drawing/2014/main" id="{609D9013-3BED-4F9D-9E37-62E9E46DD93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324" name="Text Box 1">
          <a:extLst>
            <a:ext uri="{FF2B5EF4-FFF2-40B4-BE49-F238E27FC236}">
              <a16:creationId xmlns:a16="http://schemas.microsoft.com/office/drawing/2014/main" id="{23CC890D-0760-4A74-A6B9-E7D776CDDC2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325" name="Text Box 1">
          <a:extLst>
            <a:ext uri="{FF2B5EF4-FFF2-40B4-BE49-F238E27FC236}">
              <a16:creationId xmlns:a16="http://schemas.microsoft.com/office/drawing/2014/main" id="{1A685F50-4708-4041-8EE8-1C8F0F49C1D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326" name="Text Box 1">
          <a:extLst>
            <a:ext uri="{FF2B5EF4-FFF2-40B4-BE49-F238E27FC236}">
              <a16:creationId xmlns:a16="http://schemas.microsoft.com/office/drawing/2014/main" id="{8C81D1B7-A7BF-48FA-843A-EC5582F4367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327" name="Text Box 1">
          <a:extLst>
            <a:ext uri="{FF2B5EF4-FFF2-40B4-BE49-F238E27FC236}">
              <a16:creationId xmlns:a16="http://schemas.microsoft.com/office/drawing/2014/main" id="{C906642A-C534-4BB9-90B8-64F5ADADA8F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328" name="Text Box 1">
          <a:extLst>
            <a:ext uri="{FF2B5EF4-FFF2-40B4-BE49-F238E27FC236}">
              <a16:creationId xmlns:a16="http://schemas.microsoft.com/office/drawing/2014/main" id="{D779548A-29BA-4BD7-BE0B-6BE2CC205A3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329" name="Text Box 1">
          <a:extLst>
            <a:ext uri="{FF2B5EF4-FFF2-40B4-BE49-F238E27FC236}">
              <a16:creationId xmlns:a16="http://schemas.microsoft.com/office/drawing/2014/main" id="{B5C94FB9-5A2F-4300-A719-FC461E7104C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330" name="Text Box 1">
          <a:extLst>
            <a:ext uri="{FF2B5EF4-FFF2-40B4-BE49-F238E27FC236}">
              <a16:creationId xmlns:a16="http://schemas.microsoft.com/office/drawing/2014/main" id="{5D01F459-276F-4E28-9280-7EA1D64839F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331" name="Text Box 1">
          <a:extLst>
            <a:ext uri="{FF2B5EF4-FFF2-40B4-BE49-F238E27FC236}">
              <a16:creationId xmlns:a16="http://schemas.microsoft.com/office/drawing/2014/main" id="{85F53A41-A7B6-47BB-A1B0-5EC2C5CB33C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332" name="Text Box 1">
          <a:extLst>
            <a:ext uri="{FF2B5EF4-FFF2-40B4-BE49-F238E27FC236}">
              <a16:creationId xmlns:a16="http://schemas.microsoft.com/office/drawing/2014/main" id="{36E39EC9-F8B0-4CF4-A6F4-67C2B1E97B3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333" name="Text Box 1">
          <a:extLst>
            <a:ext uri="{FF2B5EF4-FFF2-40B4-BE49-F238E27FC236}">
              <a16:creationId xmlns:a16="http://schemas.microsoft.com/office/drawing/2014/main" id="{6BBB42A1-9A1F-428F-99A9-134EE73F487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334" name="Text Box 1">
          <a:extLst>
            <a:ext uri="{FF2B5EF4-FFF2-40B4-BE49-F238E27FC236}">
              <a16:creationId xmlns:a16="http://schemas.microsoft.com/office/drawing/2014/main" id="{F62C1963-BC26-4E98-8B1F-E78B68EEEAA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335" name="Text Box 1">
          <a:extLst>
            <a:ext uri="{FF2B5EF4-FFF2-40B4-BE49-F238E27FC236}">
              <a16:creationId xmlns:a16="http://schemas.microsoft.com/office/drawing/2014/main" id="{CA50D7D5-D907-4F21-B727-370BF45B69F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336" name="Text Box 1">
          <a:extLst>
            <a:ext uri="{FF2B5EF4-FFF2-40B4-BE49-F238E27FC236}">
              <a16:creationId xmlns:a16="http://schemas.microsoft.com/office/drawing/2014/main" id="{A725D242-4B6F-4D41-89EA-0F02BC560D1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337" name="Text Box 1">
          <a:extLst>
            <a:ext uri="{FF2B5EF4-FFF2-40B4-BE49-F238E27FC236}">
              <a16:creationId xmlns:a16="http://schemas.microsoft.com/office/drawing/2014/main" id="{0DF6EFB0-27D9-4C0E-BEC1-D87E419C973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338" name="Text Box 1">
          <a:extLst>
            <a:ext uri="{FF2B5EF4-FFF2-40B4-BE49-F238E27FC236}">
              <a16:creationId xmlns:a16="http://schemas.microsoft.com/office/drawing/2014/main" id="{7D1D8905-4E8E-4E29-B34C-7A9DD90725E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339" name="Text Box 1">
          <a:extLst>
            <a:ext uri="{FF2B5EF4-FFF2-40B4-BE49-F238E27FC236}">
              <a16:creationId xmlns:a16="http://schemas.microsoft.com/office/drawing/2014/main" id="{5CF7B2FD-C98D-4DF5-9617-0689089869A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340" name="Text Box 1">
          <a:extLst>
            <a:ext uri="{FF2B5EF4-FFF2-40B4-BE49-F238E27FC236}">
              <a16:creationId xmlns:a16="http://schemas.microsoft.com/office/drawing/2014/main" id="{2206C971-0265-42FD-8652-71EC3DFFFED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341" name="Text Box 1">
          <a:extLst>
            <a:ext uri="{FF2B5EF4-FFF2-40B4-BE49-F238E27FC236}">
              <a16:creationId xmlns:a16="http://schemas.microsoft.com/office/drawing/2014/main" id="{CB1523CC-4337-4285-A29E-41AE2792AD0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342" name="Text Box 1">
          <a:extLst>
            <a:ext uri="{FF2B5EF4-FFF2-40B4-BE49-F238E27FC236}">
              <a16:creationId xmlns:a16="http://schemas.microsoft.com/office/drawing/2014/main" id="{C2835218-F7A4-43B4-97B1-385FE91E595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343" name="Text Box 1">
          <a:extLst>
            <a:ext uri="{FF2B5EF4-FFF2-40B4-BE49-F238E27FC236}">
              <a16:creationId xmlns:a16="http://schemas.microsoft.com/office/drawing/2014/main" id="{9D894DDA-11F1-4115-970D-BB29C9C4DAE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344" name="Text Box 1">
          <a:extLst>
            <a:ext uri="{FF2B5EF4-FFF2-40B4-BE49-F238E27FC236}">
              <a16:creationId xmlns:a16="http://schemas.microsoft.com/office/drawing/2014/main" id="{6B1BF560-A519-4AA1-89D4-CCE510AEA1A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345" name="Text Box 1">
          <a:extLst>
            <a:ext uri="{FF2B5EF4-FFF2-40B4-BE49-F238E27FC236}">
              <a16:creationId xmlns:a16="http://schemas.microsoft.com/office/drawing/2014/main" id="{1EDE29F8-B0F6-4F3E-A700-38CADBB6ABC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346" name="Text Box 1">
          <a:extLst>
            <a:ext uri="{FF2B5EF4-FFF2-40B4-BE49-F238E27FC236}">
              <a16:creationId xmlns:a16="http://schemas.microsoft.com/office/drawing/2014/main" id="{E9915AC4-B1F5-4C3E-8598-D97486ADAAE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347" name="Text Box 1">
          <a:extLst>
            <a:ext uri="{FF2B5EF4-FFF2-40B4-BE49-F238E27FC236}">
              <a16:creationId xmlns:a16="http://schemas.microsoft.com/office/drawing/2014/main" id="{622BA46A-EFA1-4152-A163-B87A8357E45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348" name="Text Box 1">
          <a:extLst>
            <a:ext uri="{FF2B5EF4-FFF2-40B4-BE49-F238E27FC236}">
              <a16:creationId xmlns:a16="http://schemas.microsoft.com/office/drawing/2014/main" id="{796075A9-EE71-46E6-964E-CF5BF9B6BEA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349" name="Text Box 1">
          <a:extLst>
            <a:ext uri="{FF2B5EF4-FFF2-40B4-BE49-F238E27FC236}">
              <a16:creationId xmlns:a16="http://schemas.microsoft.com/office/drawing/2014/main" id="{41F98BEA-EFD5-4F8F-B7A8-6B6FB16E529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350" name="Text Box 1">
          <a:extLst>
            <a:ext uri="{FF2B5EF4-FFF2-40B4-BE49-F238E27FC236}">
              <a16:creationId xmlns:a16="http://schemas.microsoft.com/office/drawing/2014/main" id="{F8F04492-5AAD-4811-8481-3BD14606ED8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351" name="Text Box 1">
          <a:extLst>
            <a:ext uri="{FF2B5EF4-FFF2-40B4-BE49-F238E27FC236}">
              <a16:creationId xmlns:a16="http://schemas.microsoft.com/office/drawing/2014/main" id="{E550EEB5-8D12-44B1-B9CD-7B5EC993B65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352" name="Text Box 1">
          <a:extLst>
            <a:ext uri="{FF2B5EF4-FFF2-40B4-BE49-F238E27FC236}">
              <a16:creationId xmlns:a16="http://schemas.microsoft.com/office/drawing/2014/main" id="{AB18D113-0D11-4D84-B6F9-433C4E0A945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353" name="Text Box 1">
          <a:extLst>
            <a:ext uri="{FF2B5EF4-FFF2-40B4-BE49-F238E27FC236}">
              <a16:creationId xmlns:a16="http://schemas.microsoft.com/office/drawing/2014/main" id="{83982234-FB46-49CF-AE57-DF1DE6E5559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354" name="Text Box 1">
          <a:extLst>
            <a:ext uri="{FF2B5EF4-FFF2-40B4-BE49-F238E27FC236}">
              <a16:creationId xmlns:a16="http://schemas.microsoft.com/office/drawing/2014/main" id="{3C011F46-A007-4E86-A09A-A4D84888F54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355" name="Text Box 1">
          <a:extLst>
            <a:ext uri="{FF2B5EF4-FFF2-40B4-BE49-F238E27FC236}">
              <a16:creationId xmlns:a16="http://schemas.microsoft.com/office/drawing/2014/main" id="{C98B714A-6853-48B3-9AF4-B044AB6B70C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356" name="Text Box 1">
          <a:extLst>
            <a:ext uri="{FF2B5EF4-FFF2-40B4-BE49-F238E27FC236}">
              <a16:creationId xmlns:a16="http://schemas.microsoft.com/office/drawing/2014/main" id="{5ADE0A9D-E2F9-4731-80D3-8EEFB4588EF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357" name="Text Box 1">
          <a:extLst>
            <a:ext uri="{FF2B5EF4-FFF2-40B4-BE49-F238E27FC236}">
              <a16:creationId xmlns:a16="http://schemas.microsoft.com/office/drawing/2014/main" id="{9C59178E-8F0D-44D4-BF46-29DB7DE0553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358" name="Text Box 1">
          <a:extLst>
            <a:ext uri="{FF2B5EF4-FFF2-40B4-BE49-F238E27FC236}">
              <a16:creationId xmlns:a16="http://schemas.microsoft.com/office/drawing/2014/main" id="{587EFCAC-38D7-4193-A3E0-108AC48604D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359" name="Text Box 1">
          <a:extLst>
            <a:ext uri="{FF2B5EF4-FFF2-40B4-BE49-F238E27FC236}">
              <a16:creationId xmlns:a16="http://schemas.microsoft.com/office/drawing/2014/main" id="{21698A1B-E954-4AAF-B341-6E27F3EA8C7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360" name="Text Box 1">
          <a:extLst>
            <a:ext uri="{FF2B5EF4-FFF2-40B4-BE49-F238E27FC236}">
              <a16:creationId xmlns:a16="http://schemas.microsoft.com/office/drawing/2014/main" id="{6EAA5CF8-43B6-4026-9D8D-EA0799AB440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361" name="Text Box 1">
          <a:extLst>
            <a:ext uri="{FF2B5EF4-FFF2-40B4-BE49-F238E27FC236}">
              <a16:creationId xmlns:a16="http://schemas.microsoft.com/office/drawing/2014/main" id="{B95F734C-509D-44D2-B1D4-81028A35189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362" name="Text Box 1">
          <a:extLst>
            <a:ext uri="{FF2B5EF4-FFF2-40B4-BE49-F238E27FC236}">
              <a16:creationId xmlns:a16="http://schemas.microsoft.com/office/drawing/2014/main" id="{F523495B-E18F-4076-9837-3740F7223E8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363" name="Text Box 1">
          <a:extLst>
            <a:ext uri="{FF2B5EF4-FFF2-40B4-BE49-F238E27FC236}">
              <a16:creationId xmlns:a16="http://schemas.microsoft.com/office/drawing/2014/main" id="{63C3380F-D1A1-4FC3-B3FA-79A723C87F2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364" name="Text Box 1">
          <a:extLst>
            <a:ext uri="{FF2B5EF4-FFF2-40B4-BE49-F238E27FC236}">
              <a16:creationId xmlns:a16="http://schemas.microsoft.com/office/drawing/2014/main" id="{7F713B52-68AC-487B-B96C-E95B70ECB62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365" name="Text Box 1">
          <a:extLst>
            <a:ext uri="{FF2B5EF4-FFF2-40B4-BE49-F238E27FC236}">
              <a16:creationId xmlns:a16="http://schemas.microsoft.com/office/drawing/2014/main" id="{DA20BE75-6D73-4E5F-ADD6-BC2D16719DB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366" name="Text Box 1">
          <a:extLst>
            <a:ext uri="{FF2B5EF4-FFF2-40B4-BE49-F238E27FC236}">
              <a16:creationId xmlns:a16="http://schemas.microsoft.com/office/drawing/2014/main" id="{EC92579C-1EFF-4681-934C-0EB19AA7D6D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367" name="Text Box 1">
          <a:extLst>
            <a:ext uri="{FF2B5EF4-FFF2-40B4-BE49-F238E27FC236}">
              <a16:creationId xmlns:a16="http://schemas.microsoft.com/office/drawing/2014/main" id="{D460313C-B246-44C5-92DA-89B810D2A50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368" name="Text Box 1">
          <a:extLst>
            <a:ext uri="{FF2B5EF4-FFF2-40B4-BE49-F238E27FC236}">
              <a16:creationId xmlns:a16="http://schemas.microsoft.com/office/drawing/2014/main" id="{2E48E108-BB14-4EB5-AFEF-A3C238F11A5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369" name="Text Box 1">
          <a:extLst>
            <a:ext uri="{FF2B5EF4-FFF2-40B4-BE49-F238E27FC236}">
              <a16:creationId xmlns:a16="http://schemas.microsoft.com/office/drawing/2014/main" id="{FCABD3B7-E2BB-452F-BAFB-9C34B8BE78E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370" name="Text Box 1">
          <a:extLst>
            <a:ext uri="{FF2B5EF4-FFF2-40B4-BE49-F238E27FC236}">
              <a16:creationId xmlns:a16="http://schemas.microsoft.com/office/drawing/2014/main" id="{9CFF59A3-160F-4CB6-ACF9-BB87E857947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371" name="Text Box 1">
          <a:extLst>
            <a:ext uri="{FF2B5EF4-FFF2-40B4-BE49-F238E27FC236}">
              <a16:creationId xmlns:a16="http://schemas.microsoft.com/office/drawing/2014/main" id="{B9FC47D1-201D-4E7A-AC50-34BF9C22D10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372" name="Text Box 1">
          <a:extLst>
            <a:ext uri="{FF2B5EF4-FFF2-40B4-BE49-F238E27FC236}">
              <a16:creationId xmlns:a16="http://schemas.microsoft.com/office/drawing/2014/main" id="{4F4DC307-0886-4790-BEF6-46415D0A241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373" name="Text Box 1">
          <a:extLst>
            <a:ext uri="{FF2B5EF4-FFF2-40B4-BE49-F238E27FC236}">
              <a16:creationId xmlns:a16="http://schemas.microsoft.com/office/drawing/2014/main" id="{2093BA63-4921-48D9-AC47-03D31FBF0AA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374" name="Text Box 1">
          <a:extLst>
            <a:ext uri="{FF2B5EF4-FFF2-40B4-BE49-F238E27FC236}">
              <a16:creationId xmlns:a16="http://schemas.microsoft.com/office/drawing/2014/main" id="{1B76F6F6-BC6A-4B48-8164-55A19DC0999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375" name="Text Box 1">
          <a:extLst>
            <a:ext uri="{FF2B5EF4-FFF2-40B4-BE49-F238E27FC236}">
              <a16:creationId xmlns:a16="http://schemas.microsoft.com/office/drawing/2014/main" id="{B15B5CF1-FBA7-4FB7-88A2-2DFE0E8A22B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376" name="Text Box 1">
          <a:extLst>
            <a:ext uri="{FF2B5EF4-FFF2-40B4-BE49-F238E27FC236}">
              <a16:creationId xmlns:a16="http://schemas.microsoft.com/office/drawing/2014/main" id="{AF2F9361-E911-418F-88D0-685DB1B83DF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377" name="Text Box 1">
          <a:extLst>
            <a:ext uri="{FF2B5EF4-FFF2-40B4-BE49-F238E27FC236}">
              <a16:creationId xmlns:a16="http://schemas.microsoft.com/office/drawing/2014/main" id="{DFB30755-453A-4114-B061-B19E6BCA3BC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378" name="Text Box 1">
          <a:extLst>
            <a:ext uri="{FF2B5EF4-FFF2-40B4-BE49-F238E27FC236}">
              <a16:creationId xmlns:a16="http://schemas.microsoft.com/office/drawing/2014/main" id="{576F54CA-17F8-4222-AEF7-57347B391A7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379" name="Text Box 1">
          <a:extLst>
            <a:ext uri="{FF2B5EF4-FFF2-40B4-BE49-F238E27FC236}">
              <a16:creationId xmlns:a16="http://schemas.microsoft.com/office/drawing/2014/main" id="{1310B2F1-0DA2-4834-B5DA-67233E33480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380" name="Text Box 1">
          <a:extLst>
            <a:ext uri="{FF2B5EF4-FFF2-40B4-BE49-F238E27FC236}">
              <a16:creationId xmlns:a16="http://schemas.microsoft.com/office/drawing/2014/main" id="{3B187FD9-A1D7-4D01-B821-81BA2D51DF9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381" name="Text Box 1">
          <a:extLst>
            <a:ext uri="{FF2B5EF4-FFF2-40B4-BE49-F238E27FC236}">
              <a16:creationId xmlns:a16="http://schemas.microsoft.com/office/drawing/2014/main" id="{C0A2F92A-E2E6-4482-AAA4-3C6554A427D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382" name="Text Box 1">
          <a:extLst>
            <a:ext uri="{FF2B5EF4-FFF2-40B4-BE49-F238E27FC236}">
              <a16:creationId xmlns:a16="http://schemas.microsoft.com/office/drawing/2014/main" id="{82A6D14C-1DCA-4FAD-BC04-D3B7FA2B4C4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383" name="Text Box 1">
          <a:extLst>
            <a:ext uri="{FF2B5EF4-FFF2-40B4-BE49-F238E27FC236}">
              <a16:creationId xmlns:a16="http://schemas.microsoft.com/office/drawing/2014/main" id="{85B709BF-E936-457A-9324-DAF7E235068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384" name="Text Box 1">
          <a:extLst>
            <a:ext uri="{FF2B5EF4-FFF2-40B4-BE49-F238E27FC236}">
              <a16:creationId xmlns:a16="http://schemas.microsoft.com/office/drawing/2014/main" id="{6111CE21-CFFD-46E4-8518-4F53374CDC0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385" name="Text Box 1">
          <a:extLst>
            <a:ext uri="{FF2B5EF4-FFF2-40B4-BE49-F238E27FC236}">
              <a16:creationId xmlns:a16="http://schemas.microsoft.com/office/drawing/2014/main" id="{C65C53A7-2911-4374-B56B-BBB424CC0F4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386" name="Text Box 1">
          <a:extLst>
            <a:ext uri="{FF2B5EF4-FFF2-40B4-BE49-F238E27FC236}">
              <a16:creationId xmlns:a16="http://schemas.microsoft.com/office/drawing/2014/main" id="{EFF6A2DE-73C0-401A-9D1D-88992B75385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387" name="Text Box 1">
          <a:extLst>
            <a:ext uri="{FF2B5EF4-FFF2-40B4-BE49-F238E27FC236}">
              <a16:creationId xmlns:a16="http://schemas.microsoft.com/office/drawing/2014/main" id="{2357BB0A-C85C-4C86-A5BE-A801C710D6C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388" name="Text Box 1">
          <a:extLst>
            <a:ext uri="{FF2B5EF4-FFF2-40B4-BE49-F238E27FC236}">
              <a16:creationId xmlns:a16="http://schemas.microsoft.com/office/drawing/2014/main" id="{37A40CC6-F191-4320-B462-1ED2EFF1B45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389" name="Text Box 1">
          <a:extLst>
            <a:ext uri="{FF2B5EF4-FFF2-40B4-BE49-F238E27FC236}">
              <a16:creationId xmlns:a16="http://schemas.microsoft.com/office/drawing/2014/main" id="{792908AA-BFE5-41EA-BD47-1650A0F465B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390" name="Text Box 1">
          <a:extLst>
            <a:ext uri="{FF2B5EF4-FFF2-40B4-BE49-F238E27FC236}">
              <a16:creationId xmlns:a16="http://schemas.microsoft.com/office/drawing/2014/main" id="{259582F0-AD49-4A03-B3DE-00BC08A93AA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391" name="Text Box 1">
          <a:extLst>
            <a:ext uri="{FF2B5EF4-FFF2-40B4-BE49-F238E27FC236}">
              <a16:creationId xmlns:a16="http://schemas.microsoft.com/office/drawing/2014/main" id="{F25FC61E-275E-41DE-87BD-04E389D0CD1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392" name="Text Box 1">
          <a:extLst>
            <a:ext uri="{FF2B5EF4-FFF2-40B4-BE49-F238E27FC236}">
              <a16:creationId xmlns:a16="http://schemas.microsoft.com/office/drawing/2014/main" id="{6E73D001-BD07-4AF3-B70B-1B79C4A6577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393" name="Text Box 1">
          <a:extLst>
            <a:ext uri="{FF2B5EF4-FFF2-40B4-BE49-F238E27FC236}">
              <a16:creationId xmlns:a16="http://schemas.microsoft.com/office/drawing/2014/main" id="{A00171C5-9DD0-4F42-93AE-E478EB33DBF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394" name="Text Box 1">
          <a:extLst>
            <a:ext uri="{FF2B5EF4-FFF2-40B4-BE49-F238E27FC236}">
              <a16:creationId xmlns:a16="http://schemas.microsoft.com/office/drawing/2014/main" id="{BD791D9A-E0CE-4538-ACE8-F021620C1D3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395" name="Text Box 1">
          <a:extLst>
            <a:ext uri="{FF2B5EF4-FFF2-40B4-BE49-F238E27FC236}">
              <a16:creationId xmlns:a16="http://schemas.microsoft.com/office/drawing/2014/main" id="{52F869F4-AE69-488D-8F64-A9B6E0988F2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396" name="Text Box 1">
          <a:extLst>
            <a:ext uri="{FF2B5EF4-FFF2-40B4-BE49-F238E27FC236}">
              <a16:creationId xmlns:a16="http://schemas.microsoft.com/office/drawing/2014/main" id="{0EF7EEB8-E5FF-4710-9B31-A9DBD02645D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397" name="Text Box 1">
          <a:extLst>
            <a:ext uri="{FF2B5EF4-FFF2-40B4-BE49-F238E27FC236}">
              <a16:creationId xmlns:a16="http://schemas.microsoft.com/office/drawing/2014/main" id="{4E93B639-B5F5-45B8-8CF2-9AA60761DF2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398" name="Text Box 1">
          <a:extLst>
            <a:ext uri="{FF2B5EF4-FFF2-40B4-BE49-F238E27FC236}">
              <a16:creationId xmlns:a16="http://schemas.microsoft.com/office/drawing/2014/main" id="{B07FA014-7544-418E-9B6A-B0FB7165C7B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399" name="Text Box 1">
          <a:extLst>
            <a:ext uri="{FF2B5EF4-FFF2-40B4-BE49-F238E27FC236}">
              <a16:creationId xmlns:a16="http://schemas.microsoft.com/office/drawing/2014/main" id="{6FD23D28-D6A4-4F92-8488-80392E059EA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400" name="Text Box 1">
          <a:extLst>
            <a:ext uri="{FF2B5EF4-FFF2-40B4-BE49-F238E27FC236}">
              <a16:creationId xmlns:a16="http://schemas.microsoft.com/office/drawing/2014/main" id="{7931EB00-FE26-4E51-932D-69E971110D7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401" name="Text Box 1">
          <a:extLst>
            <a:ext uri="{FF2B5EF4-FFF2-40B4-BE49-F238E27FC236}">
              <a16:creationId xmlns:a16="http://schemas.microsoft.com/office/drawing/2014/main" id="{1797DE6C-88E7-4875-BD9F-5196406C83A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402" name="Text Box 1">
          <a:extLst>
            <a:ext uri="{FF2B5EF4-FFF2-40B4-BE49-F238E27FC236}">
              <a16:creationId xmlns:a16="http://schemas.microsoft.com/office/drawing/2014/main" id="{0DB5FA04-08C2-43C2-9E18-FA96493497C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403" name="Text Box 1">
          <a:extLst>
            <a:ext uri="{FF2B5EF4-FFF2-40B4-BE49-F238E27FC236}">
              <a16:creationId xmlns:a16="http://schemas.microsoft.com/office/drawing/2014/main" id="{5A8E2CAF-5B72-4DBC-80B3-A6DF12C9399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404" name="Text Box 1">
          <a:extLst>
            <a:ext uri="{FF2B5EF4-FFF2-40B4-BE49-F238E27FC236}">
              <a16:creationId xmlns:a16="http://schemas.microsoft.com/office/drawing/2014/main" id="{41944FD4-8EC3-427D-A978-B2F39E90D8B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405" name="Text Box 1">
          <a:extLst>
            <a:ext uri="{FF2B5EF4-FFF2-40B4-BE49-F238E27FC236}">
              <a16:creationId xmlns:a16="http://schemas.microsoft.com/office/drawing/2014/main" id="{1FFA70B3-63A5-47F7-A2EE-B45C4BF57E4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406" name="Text Box 1">
          <a:extLst>
            <a:ext uri="{FF2B5EF4-FFF2-40B4-BE49-F238E27FC236}">
              <a16:creationId xmlns:a16="http://schemas.microsoft.com/office/drawing/2014/main" id="{056D1D0E-C7BF-42CF-AC54-F040FA8E593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407" name="Text Box 1">
          <a:extLst>
            <a:ext uri="{FF2B5EF4-FFF2-40B4-BE49-F238E27FC236}">
              <a16:creationId xmlns:a16="http://schemas.microsoft.com/office/drawing/2014/main" id="{94AF323B-8B27-4B2C-890B-01B3F83B320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408" name="Text Box 1">
          <a:extLst>
            <a:ext uri="{FF2B5EF4-FFF2-40B4-BE49-F238E27FC236}">
              <a16:creationId xmlns:a16="http://schemas.microsoft.com/office/drawing/2014/main" id="{CDCC3CAB-10A0-46B5-96DE-EDA78209A21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409" name="Text Box 1">
          <a:extLst>
            <a:ext uri="{FF2B5EF4-FFF2-40B4-BE49-F238E27FC236}">
              <a16:creationId xmlns:a16="http://schemas.microsoft.com/office/drawing/2014/main" id="{18119D13-447B-4EEB-9818-4D23F9A2820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410" name="Text Box 1">
          <a:extLst>
            <a:ext uri="{FF2B5EF4-FFF2-40B4-BE49-F238E27FC236}">
              <a16:creationId xmlns:a16="http://schemas.microsoft.com/office/drawing/2014/main" id="{6862CEA0-9EC7-4B10-BFAB-14EBDDC7675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411" name="Text Box 1">
          <a:extLst>
            <a:ext uri="{FF2B5EF4-FFF2-40B4-BE49-F238E27FC236}">
              <a16:creationId xmlns:a16="http://schemas.microsoft.com/office/drawing/2014/main" id="{803A98F9-C4BC-476E-A356-F8C6E21FFA3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412" name="Text Box 1">
          <a:extLst>
            <a:ext uri="{FF2B5EF4-FFF2-40B4-BE49-F238E27FC236}">
              <a16:creationId xmlns:a16="http://schemas.microsoft.com/office/drawing/2014/main" id="{42CC70D6-A6A8-4D1B-8B75-8F0117A3535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413" name="Text Box 1">
          <a:extLst>
            <a:ext uri="{FF2B5EF4-FFF2-40B4-BE49-F238E27FC236}">
              <a16:creationId xmlns:a16="http://schemas.microsoft.com/office/drawing/2014/main" id="{1E933CE8-C5EB-4AEA-92D1-3343F975386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414" name="Text Box 1">
          <a:extLst>
            <a:ext uri="{FF2B5EF4-FFF2-40B4-BE49-F238E27FC236}">
              <a16:creationId xmlns:a16="http://schemas.microsoft.com/office/drawing/2014/main" id="{AD912DD8-A10E-45F6-A8E8-9D978095AD8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415" name="Text Box 1">
          <a:extLst>
            <a:ext uri="{FF2B5EF4-FFF2-40B4-BE49-F238E27FC236}">
              <a16:creationId xmlns:a16="http://schemas.microsoft.com/office/drawing/2014/main" id="{F5095D80-CE6B-44E1-A708-5E387DE105D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416" name="Text Box 1">
          <a:extLst>
            <a:ext uri="{FF2B5EF4-FFF2-40B4-BE49-F238E27FC236}">
              <a16:creationId xmlns:a16="http://schemas.microsoft.com/office/drawing/2014/main" id="{8BFB7E9A-C866-4422-8605-AA27F7076AF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417" name="Text Box 1">
          <a:extLst>
            <a:ext uri="{FF2B5EF4-FFF2-40B4-BE49-F238E27FC236}">
              <a16:creationId xmlns:a16="http://schemas.microsoft.com/office/drawing/2014/main" id="{2C42E170-C6DA-4FB4-84D9-EE3C0447E07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418" name="Text Box 1">
          <a:extLst>
            <a:ext uri="{FF2B5EF4-FFF2-40B4-BE49-F238E27FC236}">
              <a16:creationId xmlns:a16="http://schemas.microsoft.com/office/drawing/2014/main" id="{526BEECB-022B-45DD-954F-D8FE7FE4B6C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419" name="Text Box 1">
          <a:extLst>
            <a:ext uri="{FF2B5EF4-FFF2-40B4-BE49-F238E27FC236}">
              <a16:creationId xmlns:a16="http://schemas.microsoft.com/office/drawing/2014/main" id="{BED9D7E3-B222-4494-AA85-01EB81C4092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420" name="Text Box 1">
          <a:extLst>
            <a:ext uri="{FF2B5EF4-FFF2-40B4-BE49-F238E27FC236}">
              <a16:creationId xmlns:a16="http://schemas.microsoft.com/office/drawing/2014/main" id="{39F71409-47AC-4FE1-9B48-BDAC427F8DD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421" name="Text Box 1">
          <a:extLst>
            <a:ext uri="{FF2B5EF4-FFF2-40B4-BE49-F238E27FC236}">
              <a16:creationId xmlns:a16="http://schemas.microsoft.com/office/drawing/2014/main" id="{6922CEC8-BE9C-49AC-B0E4-EAF8E9C5402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422" name="Text Box 1">
          <a:extLst>
            <a:ext uri="{FF2B5EF4-FFF2-40B4-BE49-F238E27FC236}">
              <a16:creationId xmlns:a16="http://schemas.microsoft.com/office/drawing/2014/main" id="{322A160F-A50A-48CC-938B-34650E990C2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423" name="Text Box 1">
          <a:extLst>
            <a:ext uri="{FF2B5EF4-FFF2-40B4-BE49-F238E27FC236}">
              <a16:creationId xmlns:a16="http://schemas.microsoft.com/office/drawing/2014/main" id="{EC183A31-21AC-499F-9184-686DD97D63F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424" name="Text Box 1">
          <a:extLst>
            <a:ext uri="{FF2B5EF4-FFF2-40B4-BE49-F238E27FC236}">
              <a16:creationId xmlns:a16="http://schemas.microsoft.com/office/drawing/2014/main" id="{CF1CA2B4-7DA4-4C98-8567-307715451C0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425" name="Text Box 1">
          <a:extLst>
            <a:ext uri="{FF2B5EF4-FFF2-40B4-BE49-F238E27FC236}">
              <a16:creationId xmlns:a16="http://schemas.microsoft.com/office/drawing/2014/main" id="{C6DF8F14-755B-40D9-AB5C-9A768EB9E69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426" name="Text Box 1">
          <a:extLst>
            <a:ext uri="{FF2B5EF4-FFF2-40B4-BE49-F238E27FC236}">
              <a16:creationId xmlns:a16="http://schemas.microsoft.com/office/drawing/2014/main" id="{0A4E12CB-AC57-4ED5-B63B-16413F1C1B0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427" name="Text Box 1">
          <a:extLst>
            <a:ext uri="{FF2B5EF4-FFF2-40B4-BE49-F238E27FC236}">
              <a16:creationId xmlns:a16="http://schemas.microsoft.com/office/drawing/2014/main" id="{65994072-66B5-48EC-928F-6C00E227A69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428" name="Text Box 1">
          <a:extLst>
            <a:ext uri="{FF2B5EF4-FFF2-40B4-BE49-F238E27FC236}">
              <a16:creationId xmlns:a16="http://schemas.microsoft.com/office/drawing/2014/main" id="{0E874921-708B-4C3D-A4BC-665F1EEED32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429" name="Text Box 1">
          <a:extLst>
            <a:ext uri="{FF2B5EF4-FFF2-40B4-BE49-F238E27FC236}">
              <a16:creationId xmlns:a16="http://schemas.microsoft.com/office/drawing/2014/main" id="{2D54C556-7D00-4063-96E6-DE67954C615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430" name="Text Box 1">
          <a:extLst>
            <a:ext uri="{FF2B5EF4-FFF2-40B4-BE49-F238E27FC236}">
              <a16:creationId xmlns:a16="http://schemas.microsoft.com/office/drawing/2014/main" id="{BFCE4ED7-6ECF-46F8-93C5-021B4957C9E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431" name="Text Box 1">
          <a:extLst>
            <a:ext uri="{FF2B5EF4-FFF2-40B4-BE49-F238E27FC236}">
              <a16:creationId xmlns:a16="http://schemas.microsoft.com/office/drawing/2014/main" id="{0419A289-C48D-43CE-90F0-C0EAF8157BD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432" name="Text Box 1">
          <a:extLst>
            <a:ext uri="{FF2B5EF4-FFF2-40B4-BE49-F238E27FC236}">
              <a16:creationId xmlns:a16="http://schemas.microsoft.com/office/drawing/2014/main" id="{E681C46A-A8E5-4A2C-9900-6FB371D8D93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433" name="Text Box 1">
          <a:extLst>
            <a:ext uri="{FF2B5EF4-FFF2-40B4-BE49-F238E27FC236}">
              <a16:creationId xmlns:a16="http://schemas.microsoft.com/office/drawing/2014/main" id="{3D106A08-56F3-4EEC-9842-6776F8DF6AC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434" name="Text Box 1">
          <a:extLst>
            <a:ext uri="{FF2B5EF4-FFF2-40B4-BE49-F238E27FC236}">
              <a16:creationId xmlns:a16="http://schemas.microsoft.com/office/drawing/2014/main" id="{6F813C6F-FCBB-42AA-8860-6AB597F7598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435" name="Text Box 1">
          <a:extLst>
            <a:ext uri="{FF2B5EF4-FFF2-40B4-BE49-F238E27FC236}">
              <a16:creationId xmlns:a16="http://schemas.microsoft.com/office/drawing/2014/main" id="{EDB6466D-42D4-4A5C-AB39-7D29A88FFBE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436" name="Text Box 1">
          <a:extLst>
            <a:ext uri="{FF2B5EF4-FFF2-40B4-BE49-F238E27FC236}">
              <a16:creationId xmlns:a16="http://schemas.microsoft.com/office/drawing/2014/main" id="{4410D203-034D-4DA9-AE8E-34CF63D227B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437" name="Text Box 1">
          <a:extLst>
            <a:ext uri="{FF2B5EF4-FFF2-40B4-BE49-F238E27FC236}">
              <a16:creationId xmlns:a16="http://schemas.microsoft.com/office/drawing/2014/main" id="{26FEBBCA-1161-463C-A2F7-88EBE991D12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438" name="Text Box 1">
          <a:extLst>
            <a:ext uri="{FF2B5EF4-FFF2-40B4-BE49-F238E27FC236}">
              <a16:creationId xmlns:a16="http://schemas.microsoft.com/office/drawing/2014/main" id="{7F04A905-9F2A-4B3B-9864-ADA791217D0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439" name="Text Box 1">
          <a:extLst>
            <a:ext uri="{FF2B5EF4-FFF2-40B4-BE49-F238E27FC236}">
              <a16:creationId xmlns:a16="http://schemas.microsoft.com/office/drawing/2014/main" id="{C3456C08-3B93-43C9-ACCC-CB310692586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440" name="Text Box 1">
          <a:extLst>
            <a:ext uri="{FF2B5EF4-FFF2-40B4-BE49-F238E27FC236}">
              <a16:creationId xmlns:a16="http://schemas.microsoft.com/office/drawing/2014/main" id="{9520A5B2-475F-4913-AFF1-8EB0B2C12BF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441" name="Text Box 1">
          <a:extLst>
            <a:ext uri="{FF2B5EF4-FFF2-40B4-BE49-F238E27FC236}">
              <a16:creationId xmlns:a16="http://schemas.microsoft.com/office/drawing/2014/main" id="{1ADB9C2A-5177-4CD8-8170-D83AFFA6A7F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442" name="Text Box 1">
          <a:extLst>
            <a:ext uri="{FF2B5EF4-FFF2-40B4-BE49-F238E27FC236}">
              <a16:creationId xmlns:a16="http://schemas.microsoft.com/office/drawing/2014/main" id="{A4E7AA12-2C3D-4C22-86E4-A4B93A690AF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443" name="Text Box 1">
          <a:extLst>
            <a:ext uri="{FF2B5EF4-FFF2-40B4-BE49-F238E27FC236}">
              <a16:creationId xmlns:a16="http://schemas.microsoft.com/office/drawing/2014/main" id="{FCE455BE-CCD7-4AC4-A084-05DFDEDF1C3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444" name="Text Box 1">
          <a:extLst>
            <a:ext uri="{FF2B5EF4-FFF2-40B4-BE49-F238E27FC236}">
              <a16:creationId xmlns:a16="http://schemas.microsoft.com/office/drawing/2014/main" id="{06466D33-4674-46A8-A173-458199F2693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445" name="Text Box 1">
          <a:extLst>
            <a:ext uri="{FF2B5EF4-FFF2-40B4-BE49-F238E27FC236}">
              <a16:creationId xmlns:a16="http://schemas.microsoft.com/office/drawing/2014/main" id="{0918BF39-E572-4B06-9210-7E2349011D3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446" name="Text Box 1">
          <a:extLst>
            <a:ext uri="{FF2B5EF4-FFF2-40B4-BE49-F238E27FC236}">
              <a16:creationId xmlns:a16="http://schemas.microsoft.com/office/drawing/2014/main" id="{4E30ABD4-0C16-4223-91A6-2F0C087AB99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447" name="Text Box 1">
          <a:extLst>
            <a:ext uri="{FF2B5EF4-FFF2-40B4-BE49-F238E27FC236}">
              <a16:creationId xmlns:a16="http://schemas.microsoft.com/office/drawing/2014/main" id="{D8D6B2C1-BB5E-4897-AE1D-C43D8F5E571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448" name="Text Box 1">
          <a:extLst>
            <a:ext uri="{FF2B5EF4-FFF2-40B4-BE49-F238E27FC236}">
              <a16:creationId xmlns:a16="http://schemas.microsoft.com/office/drawing/2014/main" id="{0DE7EB90-50FB-46A3-8922-0DC88C5DE7D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449" name="Text Box 1">
          <a:extLst>
            <a:ext uri="{FF2B5EF4-FFF2-40B4-BE49-F238E27FC236}">
              <a16:creationId xmlns:a16="http://schemas.microsoft.com/office/drawing/2014/main" id="{91B047C7-6D63-441F-95B6-56EA033CBF1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450" name="Text Box 1">
          <a:extLst>
            <a:ext uri="{FF2B5EF4-FFF2-40B4-BE49-F238E27FC236}">
              <a16:creationId xmlns:a16="http://schemas.microsoft.com/office/drawing/2014/main" id="{4DAA88AB-3393-45D1-B022-17E100E051C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451" name="Text Box 1">
          <a:extLst>
            <a:ext uri="{FF2B5EF4-FFF2-40B4-BE49-F238E27FC236}">
              <a16:creationId xmlns:a16="http://schemas.microsoft.com/office/drawing/2014/main" id="{C76CEAC3-71FD-4909-BEE6-0B798D976AD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452" name="Text Box 1">
          <a:extLst>
            <a:ext uri="{FF2B5EF4-FFF2-40B4-BE49-F238E27FC236}">
              <a16:creationId xmlns:a16="http://schemas.microsoft.com/office/drawing/2014/main" id="{9EAB9B8C-1033-4396-A49D-076AE95F406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453" name="Text Box 1">
          <a:extLst>
            <a:ext uri="{FF2B5EF4-FFF2-40B4-BE49-F238E27FC236}">
              <a16:creationId xmlns:a16="http://schemas.microsoft.com/office/drawing/2014/main" id="{7828B360-2698-4189-8124-CA29189FBF8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454" name="Text Box 1">
          <a:extLst>
            <a:ext uri="{FF2B5EF4-FFF2-40B4-BE49-F238E27FC236}">
              <a16:creationId xmlns:a16="http://schemas.microsoft.com/office/drawing/2014/main" id="{A34E8B45-AA57-47FC-B7DC-C084755195C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455" name="Text Box 1">
          <a:extLst>
            <a:ext uri="{FF2B5EF4-FFF2-40B4-BE49-F238E27FC236}">
              <a16:creationId xmlns:a16="http://schemas.microsoft.com/office/drawing/2014/main" id="{98DB4ED3-CA62-4E69-A05E-C2247A74262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456" name="Text Box 1">
          <a:extLst>
            <a:ext uri="{FF2B5EF4-FFF2-40B4-BE49-F238E27FC236}">
              <a16:creationId xmlns:a16="http://schemas.microsoft.com/office/drawing/2014/main" id="{6DE43BF0-3604-4183-AA26-AFFAF20E94D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457" name="Text Box 1">
          <a:extLst>
            <a:ext uri="{FF2B5EF4-FFF2-40B4-BE49-F238E27FC236}">
              <a16:creationId xmlns:a16="http://schemas.microsoft.com/office/drawing/2014/main" id="{7552589D-C893-48C4-92C4-CE2C5933463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458" name="Text Box 1">
          <a:extLst>
            <a:ext uri="{FF2B5EF4-FFF2-40B4-BE49-F238E27FC236}">
              <a16:creationId xmlns:a16="http://schemas.microsoft.com/office/drawing/2014/main" id="{94AE0CFF-F103-4ADA-A3A2-63E2AB8D511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459" name="Text Box 1">
          <a:extLst>
            <a:ext uri="{FF2B5EF4-FFF2-40B4-BE49-F238E27FC236}">
              <a16:creationId xmlns:a16="http://schemas.microsoft.com/office/drawing/2014/main" id="{D6247169-00FB-4BFA-9937-B9A818ACE55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460" name="Text Box 1">
          <a:extLst>
            <a:ext uri="{FF2B5EF4-FFF2-40B4-BE49-F238E27FC236}">
              <a16:creationId xmlns:a16="http://schemas.microsoft.com/office/drawing/2014/main" id="{97C680C3-EFBA-4667-A54E-6A04B786A74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461" name="Text Box 1">
          <a:extLst>
            <a:ext uri="{FF2B5EF4-FFF2-40B4-BE49-F238E27FC236}">
              <a16:creationId xmlns:a16="http://schemas.microsoft.com/office/drawing/2014/main" id="{2AA35157-C898-4E2F-A425-E8A6CB4B172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462" name="Text Box 1">
          <a:extLst>
            <a:ext uri="{FF2B5EF4-FFF2-40B4-BE49-F238E27FC236}">
              <a16:creationId xmlns:a16="http://schemas.microsoft.com/office/drawing/2014/main" id="{600FC950-29B6-45D0-ABF9-74C3E48B5F8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463" name="Text Box 1">
          <a:extLst>
            <a:ext uri="{FF2B5EF4-FFF2-40B4-BE49-F238E27FC236}">
              <a16:creationId xmlns:a16="http://schemas.microsoft.com/office/drawing/2014/main" id="{2B579FD0-26F6-4D6A-99F2-B2F825A40AA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464" name="Text Box 1">
          <a:extLst>
            <a:ext uri="{FF2B5EF4-FFF2-40B4-BE49-F238E27FC236}">
              <a16:creationId xmlns:a16="http://schemas.microsoft.com/office/drawing/2014/main" id="{626960DB-032D-4333-A80F-12BE780586F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465" name="Text Box 1">
          <a:extLst>
            <a:ext uri="{FF2B5EF4-FFF2-40B4-BE49-F238E27FC236}">
              <a16:creationId xmlns:a16="http://schemas.microsoft.com/office/drawing/2014/main" id="{AAA089E6-66C6-4B84-899F-9517C576E83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466" name="Text Box 1">
          <a:extLst>
            <a:ext uri="{FF2B5EF4-FFF2-40B4-BE49-F238E27FC236}">
              <a16:creationId xmlns:a16="http://schemas.microsoft.com/office/drawing/2014/main" id="{79ECD86F-8929-4DE6-8BDE-1F9538E2C86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467" name="Text Box 1">
          <a:extLst>
            <a:ext uri="{FF2B5EF4-FFF2-40B4-BE49-F238E27FC236}">
              <a16:creationId xmlns:a16="http://schemas.microsoft.com/office/drawing/2014/main" id="{1420BF66-1EA7-44D3-BCAD-E68B26492D5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468" name="Text Box 1">
          <a:extLst>
            <a:ext uri="{FF2B5EF4-FFF2-40B4-BE49-F238E27FC236}">
              <a16:creationId xmlns:a16="http://schemas.microsoft.com/office/drawing/2014/main" id="{844FAA1A-4488-4D19-815E-00BCFFBBA02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469" name="Text Box 1">
          <a:extLst>
            <a:ext uri="{FF2B5EF4-FFF2-40B4-BE49-F238E27FC236}">
              <a16:creationId xmlns:a16="http://schemas.microsoft.com/office/drawing/2014/main" id="{60EC4504-D11D-42F7-B969-DC0BB5E0F75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470" name="Text Box 1">
          <a:extLst>
            <a:ext uri="{FF2B5EF4-FFF2-40B4-BE49-F238E27FC236}">
              <a16:creationId xmlns:a16="http://schemas.microsoft.com/office/drawing/2014/main" id="{6B50254B-B037-406A-BFEB-F542E0748D3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471" name="Text Box 1">
          <a:extLst>
            <a:ext uri="{FF2B5EF4-FFF2-40B4-BE49-F238E27FC236}">
              <a16:creationId xmlns:a16="http://schemas.microsoft.com/office/drawing/2014/main" id="{AD00EF2D-3D8A-4547-BBFE-A9C5567021A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472" name="Text Box 1">
          <a:extLst>
            <a:ext uri="{FF2B5EF4-FFF2-40B4-BE49-F238E27FC236}">
              <a16:creationId xmlns:a16="http://schemas.microsoft.com/office/drawing/2014/main" id="{806BC7AF-6C77-4032-9C75-68F630BD848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473" name="Text Box 1">
          <a:extLst>
            <a:ext uri="{FF2B5EF4-FFF2-40B4-BE49-F238E27FC236}">
              <a16:creationId xmlns:a16="http://schemas.microsoft.com/office/drawing/2014/main" id="{6FD3B5C3-D61E-4BF3-A432-E1E384B99AC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474" name="Text Box 1">
          <a:extLst>
            <a:ext uri="{FF2B5EF4-FFF2-40B4-BE49-F238E27FC236}">
              <a16:creationId xmlns:a16="http://schemas.microsoft.com/office/drawing/2014/main" id="{3E2DD3F4-F9DE-40BE-828D-6FE76D4AFBA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475" name="Text Box 1">
          <a:extLst>
            <a:ext uri="{FF2B5EF4-FFF2-40B4-BE49-F238E27FC236}">
              <a16:creationId xmlns:a16="http://schemas.microsoft.com/office/drawing/2014/main" id="{92BEDBD6-4D8D-4822-9519-F8763FFCB7B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476" name="Text Box 1">
          <a:extLst>
            <a:ext uri="{FF2B5EF4-FFF2-40B4-BE49-F238E27FC236}">
              <a16:creationId xmlns:a16="http://schemas.microsoft.com/office/drawing/2014/main" id="{0C49248A-72AC-4A00-9456-1A2917A50B2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477" name="Text Box 1">
          <a:extLst>
            <a:ext uri="{FF2B5EF4-FFF2-40B4-BE49-F238E27FC236}">
              <a16:creationId xmlns:a16="http://schemas.microsoft.com/office/drawing/2014/main" id="{617F6666-4049-4D59-93BD-D7A89CA5DAA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478" name="Text Box 1">
          <a:extLst>
            <a:ext uri="{FF2B5EF4-FFF2-40B4-BE49-F238E27FC236}">
              <a16:creationId xmlns:a16="http://schemas.microsoft.com/office/drawing/2014/main" id="{1913A010-A0A5-43C4-AC54-EAF790ED3E0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479" name="Text Box 1">
          <a:extLst>
            <a:ext uri="{FF2B5EF4-FFF2-40B4-BE49-F238E27FC236}">
              <a16:creationId xmlns:a16="http://schemas.microsoft.com/office/drawing/2014/main" id="{42E2BE80-CB7D-4E4F-A267-502FBD7D5D2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480" name="Text Box 1">
          <a:extLst>
            <a:ext uri="{FF2B5EF4-FFF2-40B4-BE49-F238E27FC236}">
              <a16:creationId xmlns:a16="http://schemas.microsoft.com/office/drawing/2014/main" id="{D365DA37-8E2D-485A-B69A-AEF68755206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481" name="Text Box 1">
          <a:extLst>
            <a:ext uri="{FF2B5EF4-FFF2-40B4-BE49-F238E27FC236}">
              <a16:creationId xmlns:a16="http://schemas.microsoft.com/office/drawing/2014/main" id="{0735C37E-F7AE-43A0-91D0-2790B1702D7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482" name="Text Box 1">
          <a:extLst>
            <a:ext uri="{FF2B5EF4-FFF2-40B4-BE49-F238E27FC236}">
              <a16:creationId xmlns:a16="http://schemas.microsoft.com/office/drawing/2014/main" id="{F50EEFD8-C155-44CD-86EA-B3EE993B3BD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483" name="Text Box 1">
          <a:extLst>
            <a:ext uri="{FF2B5EF4-FFF2-40B4-BE49-F238E27FC236}">
              <a16:creationId xmlns:a16="http://schemas.microsoft.com/office/drawing/2014/main" id="{CF1F9504-1B5C-4AE3-B31E-BDE00AB123E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484" name="Text Box 1">
          <a:extLst>
            <a:ext uri="{FF2B5EF4-FFF2-40B4-BE49-F238E27FC236}">
              <a16:creationId xmlns:a16="http://schemas.microsoft.com/office/drawing/2014/main" id="{B28B187A-4AA4-43C8-A184-EC9BC704038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485" name="Text Box 1">
          <a:extLst>
            <a:ext uri="{FF2B5EF4-FFF2-40B4-BE49-F238E27FC236}">
              <a16:creationId xmlns:a16="http://schemas.microsoft.com/office/drawing/2014/main" id="{792D411B-7C7C-4044-ABC1-FB84EB03A89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486" name="Text Box 1">
          <a:extLst>
            <a:ext uri="{FF2B5EF4-FFF2-40B4-BE49-F238E27FC236}">
              <a16:creationId xmlns:a16="http://schemas.microsoft.com/office/drawing/2014/main" id="{EF92EF22-AE3B-4B73-AA64-A1DC6FAA5CE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487" name="Text Box 1">
          <a:extLst>
            <a:ext uri="{FF2B5EF4-FFF2-40B4-BE49-F238E27FC236}">
              <a16:creationId xmlns:a16="http://schemas.microsoft.com/office/drawing/2014/main" id="{E28AF690-7453-49E4-803E-60968D71656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488" name="Text Box 1">
          <a:extLst>
            <a:ext uri="{FF2B5EF4-FFF2-40B4-BE49-F238E27FC236}">
              <a16:creationId xmlns:a16="http://schemas.microsoft.com/office/drawing/2014/main" id="{467449F2-8540-4540-BDED-B6C511065DD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489" name="Text Box 1">
          <a:extLst>
            <a:ext uri="{FF2B5EF4-FFF2-40B4-BE49-F238E27FC236}">
              <a16:creationId xmlns:a16="http://schemas.microsoft.com/office/drawing/2014/main" id="{E1AF9DDD-DFA4-42EE-993D-FD62B9D4A43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490" name="Text Box 1">
          <a:extLst>
            <a:ext uri="{FF2B5EF4-FFF2-40B4-BE49-F238E27FC236}">
              <a16:creationId xmlns:a16="http://schemas.microsoft.com/office/drawing/2014/main" id="{70E9B5FC-A353-4E05-90BD-D0C8F0C9C22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491" name="Text Box 1">
          <a:extLst>
            <a:ext uri="{FF2B5EF4-FFF2-40B4-BE49-F238E27FC236}">
              <a16:creationId xmlns:a16="http://schemas.microsoft.com/office/drawing/2014/main" id="{B4396068-52B8-4C19-943F-E2DA36E842F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492" name="Text Box 1">
          <a:extLst>
            <a:ext uri="{FF2B5EF4-FFF2-40B4-BE49-F238E27FC236}">
              <a16:creationId xmlns:a16="http://schemas.microsoft.com/office/drawing/2014/main" id="{D607671C-2DC7-4E69-AE1E-0869548512B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493" name="Text Box 1">
          <a:extLst>
            <a:ext uri="{FF2B5EF4-FFF2-40B4-BE49-F238E27FC236}">
              <a16:creationId xmlns:a16="http://schemas.microsoft.com/office/drawing/2014/main" id="{84AE6FA9-F916-474E-83C3-60AA7BB1E0F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494" name="Text Box 1">
          <a:extLst>
            <a:ext uri="{FF2B5EF4-FFF2-40B4-BE49-F238E27FC236}">
              <a16:creationId xmlns:a16="http://schemas.microsoft.com/office/drawing/2014/main" id="{0D0C8A7F-E314-45EE-A971-25C43DAC59F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495" name="Text Box 1">
          <a:extLst>
            <a:ext uri="{FF2B5EF4-FFF2-40B4-BE49-F238E27FC236}">
              <a16:creationId xmlns:a16="http://schemas.microsoft.com/office/drawing/2014/main" id="{E4094524-7062-4B61-BF03-2240DE325D1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496" name="Text Box 1">
          <a:extLst>
            <a:ext uri="{FF2B5EF4-FFF2-40B4-BE49-F238E27FC236}">
              <a16:creationId xmlns:a16="http://schemas.microsoft.com/office/drawing/2014/main" id="{A343D5D8-95AA-4956-8969-B57F806C131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497" name="Text Box 1">
          <a:extLst>
            <a:ext uri="{FF2B5EF4-FFF2-40B4-BE49-F238E27FC236}">
              <a16:creationId xmlns:a16="http://schemas.microsoft.com/office/drawing/2014/main" id="{5EA3CC58-AC85-4FD4-A07D-5001C5A28B7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498" name="Text Box 1">
          <a:extLst>
            <a:ext uri="{FF2B5EF4-FFF2-40B4-BE49-F238E27FC236}">
              <a16:creationId xmlns:a16="http://schemas.microsoft.com/office/drawing/2014/main" id="{ABA666D5-6F19-4547-BCE7-ADC40AA8E9D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499" name="Text Box 1">
          <a:extLst>
            <a:ext uri="{FF2B5EF4-FFF2-40B4-BE49-F238E27FC236}">
              <a16:creationId xmlns:a16="http://schemas.microsoft.com/office/drawing/2014/main" id="{DF9CB00B-70CC-4DDC-B285-DEEEFA30B49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500" name="Text Box 1">
          <a:extLst>
            <a:ext uri="{FF2B5EF4-FFF2-40B4-BE49-F238E27FC236}">
              <a16:creationId xmlns:a16="http://schemas.microsoft.com/office/drawing/2014/main" id="{2851CCFD-25F6-4A60-961F-65876258AA6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501" name="Text Box 1">
          <a:extLst>
            <a:ext uri="{FF2B5EF4-FFF2-40B4-BE49-F238E27FC236}">
              <a16:creationId xmlns:a16="http://schemas.microsoft.com/office/drawing/2014/main" id="{5FCE4E88-3E87-4751-B8C1-BDCE1F632E8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502" name="Text Box 1">
          <a:extLst>
            <a:ext uri="{FF2B5EF4-FFF2-40B4-BE49-F238E27FC236}">
              <a16:creationId xmlns:a16="http://schemas.microsoft.com/office/drawing/2014/main" id="{78C32825-24BC-4C8C-87D3-6C25325F573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503" name="Text Box 1">
          <a:extLst>
            <a:ext uri="{FF2B5EF4-FFF2-40B4-BE49-F238E27FC236}">
              <a16:creationId xmlns:a16="http://schemas.microsoft.com/office/drawing/2014/main" id="{B0D04B3C-7EB6-426B-8313-513D3AA1755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504" name="Text Box 1">
          <a:extLst>
            <a:ext uri="{FF2B5EF4-FFF2-40B4-BE49-F238E27FC236}">
              <a16:creationId xmlns:a16="http://schemas.microsoft.com/office/drawing/2014/main" id="{96A01E06-92DC-440F-AF4D-035C12F5F53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505" name="Text Box 1">
          <a:extLst>
            <a:ext uri="{FF2B5EF4-FFF2-40B4-BE49-F238E27FC236}">
              <a16:creationId xmlns:a16="http://schemas.microsoft.com/office/drawing/2014/main" id="{4D30BC8B-0157-4869-BF1B-28FDEC90C22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506" name="Text Box 1">
          <a:extLst>
            <a:ext uri="{FF2B5EF4-FFF2-40B4-BE49-F238E27FC236}">
              <a16:creationId xmlns:a16="http://schemas.microsoft.com/office/drawing/2014/main" id="{81AE43E9-D434-497F-A363-746B8B810B8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507" name="Text Box 1">
          <a:extLst>
            <a:ext uri="{FF2B5EF4-FFF2-40B4-BE49-F238E27FC236}">
              <a16:creationId xmlns:a16="http://schemas.microsoft.com/office/drawing/2014/main" id="{B6A1B62F-7F2D-40AE-8B84-4FC57E36E2B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508" name="Text Box 1">
          <a:extLst>
            <a:ext uri="{FF2B5EF4-FFF2-40B4-BE49-F238E27FC236}">
              <a16:creationId xmlns:a16="http://schemas.microsoft.com/office/drawing/2014/main" id="{3501CD37-7B64-4F82-92E5-EE971CF70A4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509" name="Text Box 1">
          <a:extLst>
            <a:ext uri="{FF2B5EF4-FFF2-40B4-BE49-F238E27FC236}">
              <a16:creationId xmlns:a16="http://schemas.microsoft.com/office/drawing/2014/main" id="{6E9B1BE7-552A-4FD7-9E8B-B91F9807249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510" name="Text Box 1">
          <a:extLst>
            <a:ext uri="{FF2B5EF4-FFF2-40B4-BE49-F238E27FC236}">
              <a16:creationId xmlns:a16="http://schemas.microsoft.com/office/drawing/2014/main" id="{91CCCC35-F653-4A49-8E4B-454DE4FEE10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511" name="Text Box 1">
          <a:extLst>
            <a:ext uri="{FF2B5EF4-FFF2-40B4-BE49-F238E27FC236}">
              <a16:creationId xmlns:a16="http://schemas.microsoft.com/office/drawing/2014/main" id="{2F38EE61-8854-4236-B3DA-CBED0695DA2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512" name="Text Box 1">
          <a:extLst>
            <a:ext uri="{FF2B5EF4-FFF2-40B4-BE49-F238E27FC236}">
              <a16:creationId xmlns:a16="http://schemas.microsoft.com/office/drawing/2014/main" id="{55908795-0785-44EA-B2D7-E8E7549EAA8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513" name="Text Box 1">
          <a:extLst>
            <a:ext uri="{FF2B5EF4-FFF2-40B4-BE49-F238E27FC236}">
              <a16:creationId xmlns:a16="http://schemas.microsoft.com/office/drawing/2014/main" id="{DEF6A276-CCEC-4536-998A-EBB87B9DF87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514" name="Text Box 1">
          <a:extLst>
            <a:ext uri="{FF2B5EF4-FFF2-40B4-BE49-F238E27FC236}">
              <a16:creationId xmlns:a16="http://schemas.microsoft.com/office/drawing/2014/main" id="{4D21BCFC-548B-4FD5-B574-ADCDF456A74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515" name="Text Box 1">
          <a:extLst>
            <a:ext uri="{FF2B5EF4-FFF2-40B4-BE49-F238E27FC236}">
              <a16:creationId xmlns:a16="http://schemas.microsoft.com/office/drawing/2014/main" id="{55E3D8EE-3AC4-47D9-A64E-70CE5A15612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516" name="Text Box 1">
          <a:extLst>
            <a:ext uri="{FF2B5EF4-FFF2-40B4-BE49-F238E27FC236}">
              <a16:creationId xmlns:a16="http://schemas.microsoft.com/office/drawing/2014/main" id="{F687331A-C653-4E14-9F52-4A39C9D58DD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517" name="Text Box 1">
          <a:extLst>
            <a:ext uri="{FF2B5EF4-FFF2-40B4-BE49-F238E27FC236}">
              <a16:creationId xmlns:a16="http://schemas.microsoft.com/office/drawing/2014/main" id="{AC9A1C17-B2AE-4AAC-A363-44646F1A1C5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518" name="Text Box 1">
          <a:extLst>
            <a:ext uri="{FF2B5EF4-FFF2-40B4-BE49-F238E27FC236}">
              <a16:creationId xmlns:a16="http://schemas.microsoft.com/office/drawing/2014/main" id="{0ADA4417-30B5-478E-A3EB-13BB0D8918E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519" name="Text Box 1">
          <a:extLst>
            <a:ext uri="{FF2B5EF4-FFF2-40B4-BE49-F238E27FC236}">
              <a16:creationId xmlns:a16="http://schemas.microsoft.com/office/drawing/2014/main" id="{FCB8C7B1-E8F1-4552-96D6-FD3EAEE80EB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520" name="Text Box 1">
          <a:extLst>
            <a:ext uri="{FF2B5EF4-FFF2-40B4-BE49-F238E27FC236}">
              <a16:creationId xmlns:a16="http://schemas.microsoft.com/office/drawing/2014/main" id="{47B1E0FD-1AAF-49D5-A821-DFC9D0A255C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521" name="Text Box 1">
          <a:extLst>
            <a:ext uri="{FF2B5EF4-FFF2-40B4-BE49-F238E27FC236}">
              <a16:creationId xmlns:a16="http://schemas.microsoft.com/office/drawing/2014/main" id="{2A256D39-586A-47B4-9090-008F5C31937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522" name="Text Box 1">
          <a:extLst>
            <a:ext uri="{FF2B5EF4-FFF2-40B4-BE49-F238E27FC236}">
              <a16:creationId xmlns:a16="http://schemas.microsoft.com/office/drawing/2014/main" id="{C9ABAF3D-7DAE-4A4D-9C7F-D852802A163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523" name="Text Box 1">
          <a:extLst>
            <a:ext uri="{FF2B5EF4-FFF2-40B4-BE49-F238E27FC236}">
              <a16:creationId xmlns:a16="http://schemas.microsoft.com/office/drawing/2014/main" id="{471A85AD-C0DD-4851-9FD9-71662140B4E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524" name="Text Box 1">
          <a:extLst>
            <a:ext uri="{FF2B5EF4-FFF2-40B4-BE49-F238E27FC236}">
              <a16:creationId xmlns:a16="http://schemas.microsoft.com/office/drawing/2014/main" id="{B5112C00-1771-4873-8711-6EB423E709F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525" name="Text Box 1">
          <a:extLst>
            <a:ext uri="{FF2B5EF4-FFF2-40B4-BE49-F238E27FC236}">
              <a16:creationId xmlns:a16="http://schemas.microsoft.com/office/drawing/2014/main" id="{2EAEF2F5-C742-4A05-AC25-68C5F8F5161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526" name="Text Box 1">
          <a:extLst>
            <a:ext uri="{FF2B5EF4-FFF2-40B4-BE49-F238E27FC236}">
              <a16:creationId xmlns:a16="http://schemas.microsoft.com/office/drawing/2014/main" id="{B7240269-5CAB-46AB-B75D-D21732B0399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527" name="Text Box 1">
          <a:extLst>
            <a:ext uri="{FF2B5EF4-FFF2-40B4-BE49-F238E27FC236}">
              <a16:creationId xmlns:a16="http://schemas.microsoft.com/office/drawing/2014/main" id="{1FAE1DBE-A925-4A5D-AB37-E11BD5B82F5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528" name="Text Box 1">
          <a:extLst>
            <a:ext uri="{FF2B5EF4-FFF2-40B4-BE49-F238E27FC236}">
              <a16:creationId xmlns:a16="http://schemas.microsoft.com/office/drawing/2014/main" id="{ABC61673-3189-46BC-B543-567C3B85741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529" name="Text Box 1">
          <a:extLst>
            <a:ext uri="{FF2B5EF4-FFF2-40B4-BE49-F238E27FC236}">
              <a16:creationId xmlns:a16="http://schemas.microsoft.com/office/drawing/2014/main" id="{18AE4958-8C7F-4972-B400-2261626C095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530" name="Text Box 1">
          <a:extLst>
            <a:ext uri="{FF2B5EF4-FFF2-40B4-BE49-F238E27FC236}">
              <a16:creationId xmlns:a16="http://schemas.microsoft.com/office/drawing/2014/main" id="{ECBAB66B-1084-440A-8B23-792E6E64FF5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531" name="Text Box 1">
          <a:extLst>
            <a:ext uri="{FF2B5EF4-FFF2-40B4-BE49-F238E27FC236}">
              <a16:creationId xmlns:a16="http://schemas.microsoft.com/office/drawing/2014/main" id="{1100A366-155F-4E09-8AD7-83D2E8D86D6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532" name="Text Box 1">
          <a:extLst>
            <a:ext uri="{FF2B5EF4-FFF2-40B4-BE49-F238E27FC236}">
              <a16:creationId xmlns:a16="http://schemas.microsoft.com/office/drawing/2014/main" id="{C613F838-4729-4509-B98C-777D4CB871F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533" name="Text Box 1">
          <a:extLst>
            <a:ext uri="{FF2B5EF4-FFF2-40B4-BE49-F238E27FC236}">
              <a16:creationId xmlns:a16="http://schemas.microsoft.com/office/drawing/2014/main" id="{4B0CBDE0-146F-4B41-B75F-C06E4299A2C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534" name="Text Box 1">
          <a:extLst>
            <a:ext uri="{FF2B5EF4-FFF2-40B4-BE49-F238E27FC236}">
              <a16:creationId xmlns:a16="http://schemas.microsoft.com/office/drawing/2014/main" id="{6EA3AB48-7DFE-42CA-9A44-5A05DDEE815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535" name="Text Box 1">
          <a:extLst>
            <a:ext uri="{FF2B5EF4-FFF2-40B4-BE49-F238E27FC236}">
              <a16:creationId xmlns:a16="http://schemas.microsoft.com/office/drawing/2014/main" id="{F6E3710C-1A63-4588-BA3A-432499BB541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536" name="Text Box 1">
          <a:extLst>
            <a:ext uri="{FF2B5EF4-FFF2-40B4-BE49-F238E27FC236}">
              <a16:creationId xmlns:a16="http://schemas.microsoft.com/office/drawing/2014/main" id="{CAF47CF6-B075-4023-9BAC-622916C61DD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537" name="Text Box 1">
          <a:extLst>
            <a:ext uri="{FF2B5EF4-FFF2-40B4-BE49-F238E27FC236}">
              <a16:creationId xmlns:a16="http://schemas.microsoft.com/office/drawing/2014/main" id="{F418F71E-D2A7-4475-9516-B866310CFFF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538" name="Text Box 1">
          <a:extLst>
            <a:ext uri="{FF2B5EF4-FFF2-40B4-BE49-F238E27FC236}">
              <a16:creationId xmlns:a16="http://schemas.microsoft.com/office/drawing/2014/main" id="{A151E79E-6A33-4207-83B3-6389795F9D9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539" name="Text Box 1">
          <a:extLst>
            <a:ext uri="{FF2B5EF4-FFF2-40B4-BE49-F238E27FC236}">
              <a16:creationId xmlns:a16="http://schemas.microsoft.com/office/drawing/2014/main" id="{5DB2EF5A-20A0-4568-A703-DC4DAB38706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540" name="Text Box 1">
          <a:extLst>
            <a:ext uri="{FF2B5EF4-FFF2-40B4-BE49-F238E27FC236}">
              <a16:creationId xmlns:a16="http://schemas.microsoft.com/office/drawing/2014/main" id="{29C27970-8E05-41E0-8C02-D17A4894FB0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541" name="Text Box 1">
          <a:extLst>
            <a:ext uri="{FF2B5EF4-FFF2-40B4-BE49-F238E27FC236}">
              <a16:creationId xmlns:a16="http://schemas.microsoft.com/office/drawing/2014/main" id="{4514841C-6E8B-46E4-84C8-1F160427B49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542" name="Text Box 1">
          <a:extLst>
            <a:ext uri="{FF2B5EF4-FFF2-40B4-BE49-F238E27FC236}">
              <a16:creationId xmlns:a16="http://schemas.microsoft.com/office/drawing/2014/main" id="{116F3C2B-77BE-4547-B6AD-7CE150DA546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543" name="Text Box 1">
          <a:extLst>
            <a:ext uri="{FF2B5EF4-FFF2-40B4-BE49-F238E27FC236}">
              <a16:creationId xmlns:a16="http://schemas.microsoft.com/office/drawing/2014/main" id="{D8AFD4CB-73DE-4BDA-8312-C495B62216C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544" name="Text Box 1">
          <a:extLst>
            <a:ext uri="{FF2B5EF4-FFF2-40B4-BE49-F238E27FC236}">
              <a16:creationId xmlns:a16="http://schemas.microsoft.com/office/drawing/2014/main" id="{F0188295-4C63-4552-A523-439CF499AD4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545" name="Text Box 1">
          <a:extLst>
            <a:ext uri="{FF2B5EF4-FFF2-40B4-BE49-F238E27FC236}">
              <a16:creationId xmlns:a16="http://schemas.microsoft.com/office/drawing/2014/main" id="{0D20B7CC-3B4F-4ABA-A026-18BBC0BCA60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546" name="Text Box 1">
          <a:extLst>
            <a:ext uri="{FF2B5EF4-FFF2-40B4-BE49-F238E27FC236}">
              <a16:creationId xmlns:a16="http://schemas.microsoft.com/office/drawing/2014/main" id="{265F6C9B-E995-4D3F-B99D-F050426BCF6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547" name="Text Box 1">
          <a:extLst>
            <a:ext uri="{FF2B5EF4-FFF2-40B4-BE49-F238E27FC236}">
              <a16:creationId xmlns:a16="http://schemas.microsoft.com/office/drawing/2014/main" id="{7CB3156E-6893-42FA-ABFB-376D1D388E4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548" name="Text Box 1">
          <a:extLst>
            <a:ext uri="{FF2B5EF4-FFF2-40B4-BE49-F238E27FC236}">
              <a16:creationId xmlns:a16="http://schemas.microsoft.com/office/drawing/2014/main" id="{D7913261-181D-42BA-A91E-DE968ACCFEE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549" name="Text Box 1">
          <a:extLst>
            <a:ext uri="{FF2B5EF4-FFF2-40B4-BE49-F238E27FC236}">
              <a16:creationId xmlns:a16="http://schemas.microsoft.com/office/drawing/2014/main" id="{5C19C344-8428-4B89-8479-4A0D3BF483A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550" name="Text Box 1">
          <a:extLst>
            <a:ext uri="{FF2B5EF4-FFF2-40B4-BE49-F238E27FC236}">
              <a16:creationId xmlns:a16="http://schemas.microsoft.com/office/drawing/2014/main" id="{C37A7DD5-A9B2-4235-B9E7-E6AD9B2D764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551" name="Text Box 1">
          <a:extLst>
            <a:ext uri="{FF2B5EF4-FFF2-40B4-BE49-F238E27FC236}">
              <a16:creationId xmlns:a16="http://schemas.microsoft.com/office/drawing/2014/main" id="{5635358E-EE23-488F-B876-6DBAA8B6099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552" name="Text Box 1">
          <a:extLst>
            <a:ext uri="{FF2B5EF4-FFF2-40B4-BE49-F238E27FC236}">
              <a16:creationId xmlns:a16="http://schemas.microsoft.com/office/drawing/2014/main" id="{BA5CAE00-E771-4174-A145-6746769FCDD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553" name="Text Box 1">
          <a:extLst>
            <a:ext uri="{FF2B5EF4-FFF2-40B4-BE49-F238E27FC236}">
              <a16:creationId xmlns:a16="http://schemas.microsoft.com/office/drawing/2014/main" id="{F46CE046-B26F-4DD3-88D6-7B954703092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554" name="Text Box 1">
          <a:extLst>
            <a:ext uri="{FF2B5EF4-FFF2-40B4-BE49-F238E27FC236}">
              <a16:creationId xmlns:a16="http://schemas.microsoft.com/office/drawing/2014/main" id="{8EB90600-7C91-4999-9BF8-9C26FE27B11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555" name="Text Box 1">
          <a:extLst>
            <a:ext uri="{FF2B5EF4-FFF2-40B4-BE49-F238E27FC236}">
              <a16:creationId xmlns:a16="http://schemas.microsoft.com/office/drawing/2014/main" id="{1CBAA9ED-63AD-4387-8799-61DE3CDF3FE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556" name="Text Box 1">
          <a:extLst>
            <a:ext uri="{FF2B5EF4-FFF2-40B4-BE49-F238E27FC236}">
              <a16:creationId xmlns:a16="http://schemas.microsoft.com/office/drawing/2014/main" id="{15D00349-35BF-4230-A638-FCA84E4D922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557" name="Text Box 1">
          <a:extLst>
            <a:ext uri="{FF2B5EF4-FFF2-40B4-BE49-F238E27FC236}">
              <a16:creationId xmlns:a16="http://schemas.microsoft.com/office/drawing/2014/main" id="{8274FB50-F7DD-4D32-9CC6-3C5CEC5DA9A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558" name="Text Box 1">
          <a:extLst>
            <a:ext uri="{FF2B5EF4-FFF2-40B4-BE49-F238E27FC236}">
              <a16:creationId xmlns:a16="http://schemas.microsoft.com/office/drawing/2014/main" id="{F7237F75-CA2A-4ED7-9E6E-A715AE27453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559" name="Text Box 1">
          <a:extLst>
            <a:ext uri="{FF2B5EF4-FFF2-40B4-BE49-F238E27FC236}">
              <a16:creationId xmlns:a16="http://schemas.microsoft.com/office/drawing/2014/main" id="{DD3634EF-50F0-402B-9AEF-BA9D65D2345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560" name="Text Box 1">
          <a:extLst>
            <a:ext uri="{FF2B5EF4-FFF2-40B4-BE49-F238E27FC236}">
              <a16:creationId xmlns:a16="http://schemas.microsoft.com/office/drawing/2014/main" id="{2F08C6BC-8F38-4DFA-A507-0B38F0C9868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561" name="Text Box 1">
          <a:extLst>
            <a:ext uri="{FF2B5EF4-FFF2-40B4-BE49-F238E27FC236}">
              <a16:creationId xmlns:a16="http://schemas.microsoft.com/office/drawing/2014/main" id="{FCD4A94F-E980-4440-B4F6-ECD5539085C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562" name="Text Box 1">
          <a:extLst>
            <a:ext uri="{FF2B5EF4-FFF2-40B4-BE49-F238E27FC236}">
              <a16:creationId xmlns:a16="http://schemas.microsoft.com/office/drawing/2014/main" id="{690E4127-D339-44FC-9CD5-4283ED9CFD8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563" name="Text Box 1">
          <a:extLst>
            <a:ext uri="{FF2B5EF4-FFF2-40B4-BE49-F238E27FC236}">
              <a16:creationId xmlns:a16="http://schemas.microsoft.com/office/drawing/2014/main" id="{A60D8F68-491B-4CB3-BD63-564739BE2B4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564" name="Text Box 1">
          <a:extLst>
            <a:ext uri="{FF2B5EF4-FFF2-40B4-BE49-F238E27FC236}">
              <a16:creationId xmlns:a16="http://schemas.microsoft.com/office/drawing/2014/main" id="{5D56C96E-8D48-4E13-8CF0-96293C540A3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565" name="Text Box 1">
          <a:extLst>
            <a:ext uri="{FF2B5EF4-FFF2-40B4-BE49-F238E27FC236}">
              <a16:creationId xmlns:a16="http://schemas.microsoft.com/office/drawing/2014/main" id="{573F861D-7552-49A1-93C5-1BA33E5AF12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566" name="Text Box 1">
          <a:extLst>
            <a:ext uri="{FF2B5EF4-FFF2-40B4-BE49-F238E27FC236}">
              <a16:creationId xmlns:a16="http://schemas.microsoft.com/office/drawing/2014/main" id="{8C6270B6-751D-479F-A1BB-F6604E2B238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567" name="Text Box 1">
          <a:extLst>
            <a:ext uri="{FF2B5EF4-FFF2-40B4-BE49-F238E27FC236}">
              <a16:creationId xmlns:a16="http://schemas.microsoft.com/office/drawing/2014/main" id="{5AEF1DF8-F7EF-4739-9D0C-07CD005AFCA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568" name="Text Box 1">
          <a:extLst>
            <a:ext uri="{FF2B5EF4-FFF2-40B4-BE49-F238E27FC236}">
              <a16:creationId xmlns:a16="http://schemas.microsoft.com/office/drawing/2014/main" id="{2556DA6B-556C-493F-B0BB-155A7B716A5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569" name="Text Box 1">
          <a:extLst>
            <a:ext uri="{FF2B5EF4-FFF2-40B4-BE49-F238E27FC236}">
              <a16:creationId xmlns:a16="http://schemas.microsoft.com/office/drawing/2014/main" id="{78717BCD-30AC-4C0B-99AF-4B4668BAF46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570" name="Text Box 1">
          <a:extLst>
            <a:ext uri="{FF2B5EF4-FFF2-40B4-BE49-F238E27FC236}">
              <a16:creationId xmlns:a16="http://schemas.microsoft.com/office/drawing/2014/main" id="{A7206B63-040C-4B30-8A33-9B9610A7543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571" name="Text Box 1">
          <a:extLst>
            <a:ext uri="{FF2B5EF4-FFF2-40B4-BE49-F238E27FC236}">
              <a16:creationId xmlns:a16="http://schemas.microsoft.com/office/drawing/2014/main" id="{0D7BBAB3-3DCB-4E5F-9712-80AEDADA3EA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572" name="Text Box 1">
          <a:extLst>
            <a:ext uri="{FF2B5EF4-FFF2-40B4-BE49-F238E27FC236}">
              <a16:creationId xmlns:a16="http://schemas.microsoft.com/office/drawing/2014/main" id="{C11E12DB-66EE-4C07-9258-94E304DF453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573" name="Text Box 1">
          <a:extLst>
            <a:ext uri="{FF2B5EF4-FFF2-40B4-BE49-F238E27FC236}">
              <a16:creationId xmlns:a16="http://schemas.microsoft.com/office/drawing/2014/main" id="{4E9DDD05-90EC-464E-AD11-1A67CC286EA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574" name="Text Box 1">
          <a:extLst>
            <a:ext uri="{FF2B5EF4-FFF2-40B4-BE49-F238E27FC236}">
              <a16:creationId xmlns:a16="http://schemas.microsoft.com/office/drawing/2014/main" id="{996613FB-CD0F-4B93-98BB-D6AC8FC6DC3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575" name="Text Box 1">
          <a:extLst>
            <a:ext uri="{FF2B5EF4-FFF2-40B4-BE49-F238E27FC236}">
              <a16:creationId xmlns:a16="http://schemas.microsoft.com/office/drawing/2014/main" id="{1210A692-89EE-4131-B9B1-4F00D9A419C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576" name="Text Box 1">
          <a:extLst>
            <a:ext uri="{FF2B5EF4-FFF2-40B4-BE49-F238E27FC236}">
              <a16:creationId xmlns:a16="http://schemas.microsoft.com/office/drawing/2014/main" id="{C185AF2F-E3AE-4D1F-8714-3F092AA0FCF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577" name="Text Box 1">
          <a:extLst>
            <a:ext uri="{FF2B5EF4-FFF2-40B4-BE49-F238E27FC236}">
              <a16:creationId xmlns:a16="http://schemas.microsoft.com/office/drawing/2014/main" id="{8961ADDF-76AF-4CD5-8D00-5D337203E74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578" name="Text Box 1">
          <a:extLst>
            <a:ext uri="{FF2B5EF4-FFF2-40B4-BE49-F238E27FC236}">
              <a16:creationId xmlns:a16="http://schemas.microsoft.com/office/drawing/2014/main" id="{9236382C-ED53-40D3-B35F-BD3FC240617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579" name="Text Box 1">
          <a:extLst>
            <a:ext uri="{FF2B5EF4-FFF2-40B4-BE49-F238E27FC236}">
              <a16:creationId xmlns:a16="http://schemas.microsoft.com/office/drawing/2014/main" id="{C230FB4B-8121-49D1-97F6-37250D3CEBC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580" name="Text Box 1">
          <a:extLst>
            <a:ext uri="{FF2B5EF4-FFF2-40B4-BE49-F238E27FC236}">
              <a16:creationId xmlns:a16="http://schemas.microsoft.com/office/drawing/2014/main" id="{1C43F083-9628-4EDC-9871-6D2450B96C4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581" name="Text Box 1">
          <a:extLst>
            <a:ext uri="{FF2B5EF4-FFF2-40B4-BE49-F238E27FC236}">
              <a16:creationId xmlns:a16="http://schemas.microsoft.com/office/drawing/2014/main" id="{E416AC05-AFB4-4E0E-BF03-DE6FF108D99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582" name="Text Box 1">
          <a:extLst>
            <a:ext uri="{FF2B5EF4-FFF2-40B4-BE49-F238E27FC236}">
              <a16:creationId xmlns:a16="http://schemas.microsoft.com/office/drawing/2014/main" id="{135B0840-10FD-4CAA-93A3-0E7B13821CC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583" name="Text Box 1">
          <a:extLst>
            <a:ext uri="{FF2B5EF4-FFF2-40B4-BE49-F238E27FC236}">
              <a16:creationId xmlns:a16="http://schemas.microsoft.com/office/drawing/2014/main" id="{A210B7B2-E1D7-4DE4-AA44-0A1162B9F95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584" name="Text Box 1">
          <a:extLst>
            <a:ext uri="{FF2B5EF4-FFF2-40B4-BE49-F238E27FC236}">
              <a16:creationId xmlns:a16="http://schemas.microsoft.com/office/drawing/2014/main" id="{C8F0C8BC-2607-427F-9E46-9A81935EE25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585" name="Text Box 1">
          <a:extLst>
            <a:ext uri="{FF2B5EF4-FFF2-40B4-BE49-F238E27FC236}">
              <a16:creationId xmlns:a16="http://schemas.microsoft.com/office/drawing/2014/main" id="{09FD9DC6-E6A0-44A4-BFEC-59C5AA20720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586" name="Text Box 1">
          <a:extLst>
            <a:ext uri="{FF2B5EF4-FFF2-40B4-BE49-F238E27FC236}">
              <a16:creationId xmlns:a16="http://schemas.microsoft.com/office/drawing/2014/main" id="{29DD5672-798C-4992-87AD-457B367DECA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587" name="Text Box 1">
          <a:extLst>
            <a:ext uri="{FF2B5EF4-FFF2-40B4-BE49-F238E27FC236}">
              <a16:creationId xmlns:a16="http://schemas.microsoft.com/office/drawing/2014/main" id="{21660146-A719-4FED-B6F7-F2CB7FAC6D7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588" name="Text Box 1">
          <a:extLst>
            <a:ext uri="{FF2B5EF4-FFF2-40B4-BE49-F238E27FC236}">
              <a16:creationId xmlns:a16="http://schemas.microsoft.com/office/drawing/2014/main" id="{FEB5E108-6CD3-46B0-A813-DDCB008B41C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589" name="Text Box 1">
          <a:extLst>
            <a:ext uri="{FF2B5EF4-FFF2-40B4-BE49-F238E27FC236}">
              <a16:creationId xmlns:a16="http://schemas.microsoft.com/office/drawing/2014/main" id="{93ED347D-4383-4AB3-B8AF-3F452666BA4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590" name="Text Box 1">
          <a:extLst>
            <a:ext uri="{FF2B5EF4-FFF2-40B4-BE49-F238E27FC236}">
              <a16:creationId xmlns:a16="http://schemas.microsoft.com/office/drawing/2014/main" id="{BA7A0863-9A72-4FF8-B04F-245BA6D134B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591" name="Text Box 1">
          <a:extLst>
            <a:ext uri="{FF2B5EF4-FFF2-40B4-BE49-F238E27FC236}">
              <a16:creationId xmlns:a16="http://schemas.microsoft.com/office/drawing/2014/main" id="{EBAE0529-44E9-416F-AFE8-9A738ED736F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592" name="Text Box 1">
          <a:extLst>
            <a:ext uri="{FF2B5EF4-FFF2-40B4-BE49-F238E27FC236}">
              <a16:creationId xmlns:a16="http://schemas.microsoft.com/office/drawing/2014/main" id="{2AA182A8-7ED1-4FEA-9C1C-332CF656048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593" name="Text Box 1">
          <a:extLst>
            <a:ext uri="{FF2B5EF4-FFF2-40B4-BE49-F238E27FC236}">
              <a16:creationId xmlns:a16="http://schemas.microsoft.com/office/drawing/2014/main" id="{2509EFCF-0C4B-4A8F-B566-842B34B348F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594" name="Text Box 1">
          <a:extLst>
            <a:ext uri="{FF2B5EF4-FFF2-40B4-BE49-F238E27FC236}">
              <a16:creationId xmlns:a16="http://schemas.microsoft.com/office/drawing/2014/main" id="{22F01B4C-1EF0-4EF8-B641-477A868F4BD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595" name="Text Box 1">
          <a:extLst>
            <a:ext uri="{FF2B5EF4-FFF2-40B4-BE49-F238E27FC236}">
              <a16:creationId xmlns:a16="http://schemas.microsoft.com/office/drawing/2014/main" id="{CCAA2281-32F7-4819-9C34-072CF422EEE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596" name="Text Box 1">
          <a:extLst>
            <a:ext uri="{FF2B5EF4-FFF2-40B4-BE49-F238E27FC236}">
              <a16:creationId xmlns:a16="http://schemas.microsoft.com/office/drawing/2014/main" id="{E57FB58F-AFA0-4444-A47F-21D0026B52B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597" name="Text Box 1">
          <a:extLst>
            <a:ext uri="{FF2B5EF4-FFF2-40B4-BE49-F238E27FC236}">
              <a16:creationId xmlns:a16="http://schemas.microsoft.com/office/drawing/2014/main" id="{324FEADB-DAB4-47B2-8881-8B6CFAB5C45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598" name="Text Box 1">
          <a:extLst>
            <a:ext uri="{FF2B5EF4-FFF2-40B4-BE49-F238E27FC236}">
              <a16:creationId xmlns:a16="http://schemas.microsoft.com/office/drawing/2014/main" id="{687A8934-FAF6-4CA3-AE08-5DD90EB4141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599" name="Text Box 1">
          <a:extLst>
            <a:ext uri="{FF2B5EF4-FFF2-40B4-BE49-F238E27FC236}">
              <a16:creationId xmlns:a16="http://schemas.microsoft.com/office/drawing/2014/main" id="{EFF1FFBB-7BB6-44F9-B426-20ACF83100F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600" name="Text Box 1">
          <a:extLst>
            <a:ext uri="{FF2B5EF4-FFF2-40B4-BE49-F238E27FC236}">
              <a16:creationId xmlns:a16="http://schemas.microsoft.com/office/drawing/2014/main" id="{3E48EED4-8FBB-463E-848D-5F4049DF523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601" name="Text Box 1">
          <a:extLst>
            <a:ext uri="{FF2B5EF4-FFF2-40B4-BE49-F238E27FC236}">
              <a16:creationId xmlns:a16="http://schemas.microsoft.com/office/drawing/2014/main" id="{01732F62-C33F-43BF-923E-1E69FB410DF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602" name="Text Box 1">
          <a:extLst>
            <a:ext uri="{FF2B5EF4-FFF2-40B4-BE49-F238E27FC236}">
              <a16:creationId xmlns:a16="http://schemas.microsoft.com/office/drawing/2014/main" id="{C839FA85-4B19-4C00-B1E8-5ED82DCEF89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603" name="Text Box 1">
          <a:extLst>
            <a:ext uri="{FF2B5EF4-FFF2-40B4-BE49-F238E27FC236}">
              <a16:creationId xmlns:a16="http://schemas.microsoft.com/office/drawing/2014/main" id="{EE517E44-8D83-4FB4-8BE0-3BBDF9869CB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604" name="Text Box 1">
          <a:extLst>
            <a:ext uri="{FF2B5EF4-FFF2-40B4-BE49-F238E27FC236}">
              <a16:creationId xmlns:a16="http://schemas.microsoft.com/office/drawing/2014/main" id="{A9E90E65-9FD4-4071-82B8-CDD1BC63895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605" name="Text Box 1">
          <a:extLst>
            <a:ext uri="{FF2B5EF4-FFF2-40B4-BE49-F238E27FC236}">
              <a16:creationId xmlns:a16="http://schemas.microsoft.com/office/drawing/2014/main" id="{28D243C3-6244-49A8-914C-366E7FB3302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606" name="Text Box 1">
          <a:extLst>
            <a:ext uri="{FF2B5EF4-FFF2-40B4-BE49-F238E27FC236}">
              <a16:creationId xmlns:a16="http://schemas.microsoft.com/office/drawing/2014/main" id="{71ED8E34-CC17-4F68-9374-E70A3B7C610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607" name="Text Box 1">
          <a:extLst>
            <a:ext uri="{FF2B5EF4-FFF2-40B4-BE49-F238E27FC236}">
              <a16:creationId xmlns:a16="http://schemas.microsoft.com/office/drawing/2014/main" id="{3CDC6E9D-7546-4967-81D2-4BEE2BB2135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608" name="Text Box 1">
          <a:extLst>
            <a:ext uri="{FF2B5EF4-FFF2-40B4-BE49-F238E27FC236}">
              <a16:creationId xmlns:a16="http://schemas.microsoft.com/office/drawing/2014/main" id="{26747861-3ACF-4639-9CC7-B1B1B998E34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609" name="Text Box 1">
          <a:extLst>
            <a:ext uri="{FF2B5EF4-FFF2-40B4-BE49-F238E27FC236}">
              <a16:creationId xmlns:a16="http://schemas.microsoft.com/office/drawing/2014/main" id="{49A3DFDA-DB5E-45D5-9422-0BA4D8A1820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610" name="Text Box 1">
          <a:extLst>
            <a:ext uri="{FF2B5EF4-FFF2-40B4-BE49-F238E27FC236}">
              <a16:creationId xmlns:a16="http://schemas.microsoft.com/office/drawing/2014/main" id="{2E9D7C5D-F640-4FD0-A630-84700EAA575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611" name="Text Box 1">
          <a:extLst>
            <a:ext uri="{FF2B5EF4-FFF2-40B4-BE49-F238E27FC236}">
              <a16:creationId xmlns:a16="http://schemas.microsoft.com/office/drawing/2014/main" id="{3BDAF45A-E806-47F3-B000-05742A46D78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612" name="Text Box 1">
          <a:extLst>
            <a:ext uri="{FF2B5EF4-FFF2-40B4-BE49-F238E27FC236}">
              <a16:creationId xmlns:a16="http://schemas.microsoft.com/office/drawing/2014/main" id="{CB78600F-4B03-444D-A76C-3B659D1F336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613" name="Text Box 1">
          <a:extLst>
            <a:ext uri="{FF2B5EF4-FFF2-40B4-BE49-F238E27FC236}">
              <a16:creationId xmlns:a16="http://schemas.microsoft.com/office/drawing/2014/main" id="{3F253954-4040-4CCB-8BEC-9A11E94C1ED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614" name="Text Box 1">
          <a:extLst>
            <a:ext uri="{FF2B5EF4-FFF2-40B4-BE49-F238E27FC236}">
              <a16:creationId xmlns:a16="http://schemas.microsoft.com/office/drawing/2014/main" id="{DA24FBCC-F396-49C9-8DBB-B2D73E86734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615" name="Text Box 1">
          <a:extLst>
            <a:ext uri="{FF2B5EF4-FFF2-40B4-BE49-F238E27FC236}">
              <a16:creationId xmlns:a16="http://schemas.microsoft.com/office/drawing/2014/main" id="{C3D83DD2-982F-4AE4-A4B1-49B2EC52300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616" name="Text Box 1">
          <a:extLst>
            <a:ext uri="{FF2B5EF4-FFF2-40B4-BE49-F238E27FC236}">
              <a16:creationId xmlns:a16="http://schemas.microsoft.com/office/drawing/2014/main" id="{09CD54DE-E750-4816-B1C3-05F114F362B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617" name="Text Box 1">
          <a:extLst>
            <a:ext uri="{FF2B5EF4-FFF2-40B4-BE49-F238E27FC236}">
              <a16:creationId xmlns:a16="http://schemas.microsoft.com/office/drawing/2014/main" id="{F3B16AC7-E721-4D81-84C8-2DC0D06BDBD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618" name="Text Box 1">
          <a:extLst>
            <a:ext uri="{FF2B5EF4-FFF2-40B4-BE49-F238E27FC236}">
              <a16:creationId xmlns:a16="http://schemas.microsoft.com/office/drawing/2014/main" id="{D15DCD76-1750-4217-956B-83DDFF8C45A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619" name="Text Box 1">
          <a:extLst>
            <a:ext uri="{FF2B5EF4-FFF2-40B4-BE49-F238E27FC236}">
              <a16:creationId xmlns:a16="http://schemas.microsoft.com/office/drawing/2014/main" id="{A68ADD63-2651-44BD-913A-EA50AF04781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620" name="Text Box 1">
          <a:extLst>
            <a:ext uri="{FF2B5EF4-FFF2-40B4-BE49-F238E27FC236}">
              <a16:creationId xmlns:a16="http://schemas.microsoft.com/office/drawing/2014/main" id="{BCEAB0E8-BE41-48B4-A2F5-F4E9D4BC324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621" name="Text Box 1">
          <a:extLst>
            <a:ext uri="{FF2B5EF4-FFF2-40B4-BE49-F238E27FC236}">
              <a16:creationId xmlns:a16="http://schemas.microsoft.com/office/drawing/2014/main" id="{03513548-9504-4417-8657-E176FA90B4A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622" name="Text Box 1">
          <a:extLst>
            <a:ext uri="{FF2B5EF4-FFF2-40B4-BE49-F238E27FC236}">
              <a16:creationId xmlns:a16="http://schemas.microsoft.com/office/drawing/2014/main" id="{297B5494-C5E5-47EC-93E4-A3EC72A8D1F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623" name="Text Box 1">
          <a:extLst>
            <a:ext uri="{FF2B5EF4-FFF2-40B4-BE49-F238E27FC236}">
              <a16:creationId xmlns:a16="http://schemas.microsoft.com/office/drawing/2014/main" id="{73233F19-37C9-4C98-9D88-4E59D393ABE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624" name="Text Box 1">
          <a:extLst>
            <a:ext uri="{FF2B5EF4-FFF2-40B4-BE49-F238E27FC236}">
              <a16:creationId xmlns:a16="http://schemas.microsoft.com/office/drawing/2014/main" id="{82DC13C2-F595-4050-9C45-0741F2F80CB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625" name="Text Box 1">
          <a:extLst>
            <a:ext uri="{FF2B5EF4-FFF2-40B4-BE49-F238E27FC236}">
              <a16:creationId xmlns:a16="http://schemas.microsoft.com/office/drawing/2014/main" id="{46AFD784-C5E6-49DA-BA68-86EAA7CDA6B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626" name="Text Box 1">
          <a:extLst>
            <a:ext uri="{FF2B5EF4-FFF2-40B4-BE49-F238E27FC236}">
              <a16:creationId xmlns:a16="http://schemas.microsoft.com/office/drawing/2014/main" id="{B7F77E71-2099-40AB-9741-369F0CE72C6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627" name="Text Box 1">
          <a:extLst>
            <a:ext uri="{FF2B5EF4-FFF2-40B4-BE49-F238E27FC236}">
              <a16:creationId xmlns:a16="http://schemas.microsoft.com/office/drawing/2014/main" id="{C975CDC8-CF98-44CE-BA46-BF9655853C5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628" name="Text Box 1">
          <a:extLst>
            <a:ext uri="{FF2B5EF4-FFF2-40B4-BE49-F238E27FC236}">
              <a16:creationId xmlns:a16="http://schemas.microsoft.com/office/drawing/2014/main" id="{7EB19386-01DD-4B77-A9B3-880A82B7D6B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629" name="Text Box 1">
          <a:extLst>
            <a:ext uri="{FF2B5EF4-FFF2-40B4-BE49-F238E27FC236}">
              <a16:creationId xmlns:a16="http://schemas.microsoft.com/office/drawing/2014/main" id="{ECD1355A-7EA6-49DA-A016-AB556B10AFD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630" name="Text Box 1">
          <a:extLst>
            <a:ext uri="{FF2B5EF4-FFF2-40B4-BE49-F238E27FC236}">
              <a16:creationId xmlns:a16="http://schemas.microsoft.com/office/drawing/2014/main" id="{B9C45748-5D6D-4572-A486-75C174F51E5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631" name="Text Box 1">
          <a:extLst>
            <a:ext uri="{FF2B5EF4-FFF2-40B4-BE49-F238E27FC236}">
              <a16:creationId xmlns:a16="http://schemas.microsoft.com/office/drawing/2014/main" id="{B3DDCD64-EE83-4A58-BF18-50FAFDA534B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632" name="Text Box 1">
          <a:extLst>
            <a:ext uri="{FF2B5EF4-FFF2-40B4-BE49-F238E27FC236}">
              <a16:creationId xmlns:a16="http://schemas.microsoft.com/office/drawing/2014/main" id="{76D12997-730C-44A8-8E55-D2176FB07FB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633" name="Text Box 1">
          <a:extLst>
            <a:ext uri="{FF2B5EF4-FFF2-40B4-BE49-F238E27FC236}">
              <a16:creationId xmlns:a16="http://schemas.microsoft.com/office/drawing/2014/main" id="{649B4FAE-9139-4340-923C-42C58A49E53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634" name="Text Box 1">
          <a:extLst>
            <a:ext uri="{FF2B5EF4-FFF2-40B4-BE49-F238E27FC236}">
              <a16:creationId xmlns:a16="http://schemas.microsoft.com/office/drawing/2014/main" id="{C7C8D7BB-1F3E-461F-B0EE-0F9694D3DF6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635" name="Text Box 1">
          <a:extLst>
            <a:ext uri="{FF2B5EF4-FFF2-40B4-BE49-F238E27FC236}">
              <a16:creationId xmlns:a16="http://schemas.microsoft.com/office/drawing/2014/main" id="{5B7832EC-C908-43F4-8586-26298ECA352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636" name="Text Box 1">
          <a:extLst>
            <a:ext uri="{FF2B5EF4-FFF2-40B4-BE49-F238E27FC236}">
              <a16:creationId xmlns:a16="http://schemas.microsoft.com/office/drawing/2014/main" id="{F7F46970-44B0-40B9-B0E2-38E60C9D580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637" name="Text Box 1">
          <a:extLst>
            <a:ext uri="{FF2B5EF4-FFF2-40B4-BE49-F238E27FC236}">
              <a16:creationId xmlns:a16="http://schemas.microsoft.com/office/drawing/2014/main" id="{8A1F6A9E-3266-4E0E-A2C6-7FCC5FCF5BA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638" name="Text Box 1">
          <a:extLst>
            <a:ext uri="{FF2B5EF4-FFF2-40B4-BE49-F238E27FC236}">
              <a16:creationId xmlns:a16="http://schemas.microsoft.com/office/drawing/2014/main" id="{8B8A70EF-3946-4BE0-A5D7-DD8C4F5BAD7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639" name="Text Box 1">
          <a:extLst>
            <a:ext uri="{FF2B5EF4-FFF2-40B4-BE49-F238E27FC236}">
              <a16:creationId xmlns:a16="http://schemas.microsoft.com/office/drawing/2014/main" id="{C69350FF-DC19-4164-A8C0-E0DA0628C20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640" name="Text Box 1">
          <a:extLst>
            <a:ext uri="{FF2B5EF4-FFF2-40B4-BE49-F238E27FC236}">
              <a16:creationId xmlns:a16="http://schemas.microsoft.com/office/drawing/2014/main" id="{D7D8AAD7-4638-489C-B5D5-4ACD6B643CC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641" name="Text Box 1">
          <a:extLst>
            <a:ext uri="{FF2B5EF4-FFF2-40B4-BE49-F238E27FC236}">
              <a16:creationId xmlns:a16="http://schemas.microsoft.com/office/drawing/2014/main" id="{9B9A494B-A539-4599-80A1-EED32C678F0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642" name="Text Box 1">
          <a:extLst>
            <a:ext uri="{FF2B5EF4-FFF2-40B4-BE49-F238E27FC236}">
              <a16:creationId xmlns:a16="http://schemas.microsoft.com/office/drawing/2014/main" id="{4084E3CC-1C0E-4F99-B02A-AE2E4F08202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643" name="Text Box 1">
          <a:extLst>
            <a:ext uri="{FF2B5EF4-FFF2-40B4-BE49-F238E27FC236}">
              <a16:creationId xmlns:a16="http://schemas.microsoft.com/office/drawing/2014/main" id="{772C674E-36E7-4DE6-B2CB-FA6F0BAED3D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644" name="Text Box 1">
          <a:extLst>
            <a:ext uri="{FF2B5EF4-FFF2-40B4-BE49-F238E27FC236}">
              <a16:creationId xmlns:a16="http://schemas.microsoft.com/office/drawing/2014/main" id="{1D521E47-0164-4478-A3AC-CF4CD49763B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645" name="Text Box 1">
          <a:extLst>
            <a:ext uri="{FF2B5EF4-FFF2-40B4-BE49-F238E27FC236}">
              <a16:creationId xmlns:a16="http://schemas.microsoft.com/office/drawing/2014/main" id="{5D76B2CD-D907-4D55-8E0E-AAE2B2DCC8A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646" name="Text Box 1">
          <a:extLst>
            <a:ext uri="{FF2B5EF4-FFF2-40B4-BE49-F238E27FC236}">
              <a16:creationId xmlns:a16="http://schemas.microsoft.com/office/drawing/2014/main" id="{00CFC006-F10E-4AAC-84F3-ACDC855A645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647" name="Text Box 1">
          <a:extLst>
            <a:ext uri="{FF2B5EF4-FFF2-40B4-BE49-F238E27FC236}">
              <a16:creationId xmlns:a16="http://schemas.microsoft.com/office/drawing/2014/main" id="{BDF181E8-67F8-4DC6-99D7-8E4CF08D5F5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648" name="Text Box 1">
          <a:extLst>
            <a:ext uri="{FF2B5EF4-FFF2-40B4-BE49-F238E27FC236}">
              <a16:creationId xmlns:a16="http://schemas.microsoft.com/office/drawing/2014/main" id="{9C7E51C2-8B88-433D-A0B9-22BD305ED5C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649" name="Text Box 1">
          <a:extLst>
            <a:ext uri="{FF2B5EF4-FFF2-40B4-BE49-F238E27FC236}">
              <a16:creationId xmlns:a16="http://schemas.microsoft.com/office/drawing/2014/main" id="{230D67E1-2881-4EB8-86E7-B1BBED19461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650" name="Text Box 1">
          <a:extLst>
            <a:ext uri="{FF2B5EF4-FFF2-40B4-BE49-F238E27FC236}">
              <a16:creationId xmlns:a16="http://schemas.microsoft.com/office/drawing/2014/main" id="{F6829B44-C057-44F4-A4B0-BA292476115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651" name="Text Box 1">
          <a:extLst>
            <a:ext uri="{FF2B5EF4-FFF2-40B4-BE49-F238E27FC236}">
              <a16:creationId xmlns:a16="http://schemas.microsoft.com/office/drawing/2014/main" id="{B4CF3E2C-5BDC-4258-BF35-04B82B38423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652" name="Text Box 1">
          <a:extLst>
            <a:ext uri="{FF2B5EF4-FFF2-40B4-BE49-F238E27FC236}">
              <a16:creationId xmlns:a16="http://schemas.microsoft.com/office/drawing/2014/main" id="{5D32CEC1-8EB7-4C9E-813A-978F2A90E25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653" name="Text Box 1">
          <a:extLst>
            <a:ext uri="{FF2B5EF4-FFF2-40B4-BE49-F238E27FC236}">
              <a16:creationId xmlns:a16="http://schemas.microsoft.com/office/drawing/2014/main" id="{70F9AFE1-71C7-4CFF-8817-0BD2A9562FB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654" name="Text Box 1">
          <a:extLst>
            <a:ext uri="{FF2B5EF4-FFF2-40B4-BE49-F238E27FC236}">
              <a16:creationId xmlns:a16="http://schemas.microsoft.com/office/drawing/2014/main" id="{C3EE9C07-071E-43C8-8487-ADF9AC506AE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655" name="Text Box 1">
          <a:extLst>
            <a:ext uri="{FF2B5EF4-FFF2-40B4-BE49-F238E27FC236}">
              <a16:creationId xmlns:a16="http://schemas.microsoft.com/office/drawing/2014/main" id="{2FBABFAA-2C59-4A5F-B671-342983222C5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656" name="Text Box 1">
          <a:extLst>
            <a:ext uri="{FF2B5EF4-FFF2-40B4-BE49-F238E27FC236}">
              <a16:creationId xmlns:a16="http://schemas.microsoft.com/office/drawing/2014/main" id="{B7627769-F132-48BE-B62E-45698BCFBE9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657" name="Text Box 1">
          <a:extLst>
            <a:ext uri="{FF2B5EF4-FFF2-40B4-BE49-F238E27FC236}">
              <a16:creationId xmlns:a16="http://schemas.microsoft.com/office/drawing/2014/main" id="{A96AE1C0-F547-43B7-83DD-4154D344772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658" name="Text Box 1">
          <a:extLst>
            <a:ext uri="{FF2B5EF4-FFF2-40B4-BE49-F238E27FC236}">
              <a16:creationId xmlns:a16="http://schemas.microsoft.com/office/drawing/2014/main" id="{FEB9837B-CBAC-4F3F-BF76-B8A1D8B05C8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659" name="Text Box 1">
          <a:extLst>
            <a:ext uri="{FF2B5EF4-FFF2-40B4-BE49-F238E27FC236}">
              <a16:creationId xmlns:a16="http://schemas.microsoft.com/office/drawing/2014/main" id="{54B19596-2844-4989-9820-C1D2622A204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660" name="Text Box 1">
          <a:extLst>
            <a:ext uri="{FF2B5EF4-FFF2-40B4-BE49-F238E27FC236}">
              <a16:creationId xmlns:a16="http://schemas.microsoft.com/office/drawing/2014/main" id="{70279EAB-DE48-4156-813B-1A20AA23D71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661" name="Text Box 1">
          <a:extLst>
            <a:ext uri="{FF2B5EF4-FFF2-40B4-BE49-F238E27FC236}">
              <a16:creationId xmlns:a16="http://schemas.microsoft.com/office/drawing/2014/main" id="{45F1A300-449F-496D-9C57-FE70D756F99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662" name="Text Box 1">
          <a:extLst>
            <a:ext uri="{FF2B5EF4-FFF2-40B4-BE49-F238E27FC236}">
              <a16:creationId xmlns:a16="http://schemas.microsoft.com/office/drawing/2014/main" id="{CC49D0D5-3492-4F98-BD89-569E6FC44CF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663" name="Text Box 1">
          <a:extLst>
            <a:ext uri="{FF2B5EF4-FFF2-40B4-BE49-F238E27FC236}">
              <a16:creationId xmlns:a16="http://schemas.microsoft.com/office/drawing/2014/main" id="{EB6DDF24-8426-4239-8911-DF02D0BC371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664" name="Text Box 1">
          <a:extLst>
            <a:ext uri="{FF2B5EF4-FFF2-40B4-BE49-F238E27FC236}">
              <a16:creationId xmlns:a16="http://schemas.microsoft.com/office/drawing/2014/main" id="{172A9124-BC3D-4230-A8EA-932C6CADF58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665" name="Text Box 1">
          <a:extLst>
            <a:ext uri="{FF2B5EF4-FFF2-40B4-BE49-F238E27FC236}">
              <a16:creationId xmlns:a16="http://schemas.microsoft.com/office/drawing/2014/main" id="{EAF1EA78-8AAB-4997-BC68-BBE78D707AA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666" name="Text Box 1">
          <a:extLst>
            <a:ext uri="{FF2B5EF4-FFF2-40B4-BE49-F238E27FC236}">
              <a16:creationId xmlns:a16="http://schemas.microsoft.com/office/drawing/2014/main" id="{6DD0272F-8526-4E69-AF5D-A15553FE255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667" name="Text Box 1">
          <a:extLst>
            <a:ext uri="{FF2B5EF4-FFF2-40B4-BE49-F238E27FC236}">
              <a16:creationId xmlns:a16="http://schemas.microsoft.com/office/drawing/2014/main" id="{55571341-C5A1-45D8-A05F-1556EEB5B0B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668" name="Text Box 1">
          <a:extLst>
            <a:ext uri="{FF2B5EF4-FFF2-40B4-BE49-F238E27FC236}">
              <a16:creationId xmlns:a16="http://schemas.microsoft.com/office/drawing/2014/main" id="{8EF03BB2-1DC2-4151-A60C-1CCF1DC2296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669" name="Text Box 1">
          <a:extLst>
            <a:ext uri="{FF2B5EF4-FFF2-40B4-BE49-F238E27FC236}">
              <a16:creationId xmlns:a16="http://schemas.microsoft.com/office/drawing/2014/main" id="{8C463C0D-31F9-4061-84D1-81634CA7AF4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670" name="Text Box 1">
          <a:extLst>
            <a:ext uri="{FF2B5EF4-FFF2-40B4-BE49-F238E27FC236}">
              <a16:creationId xmlns:a16="http://schemas.microsoft.com/office/drawing/2014/main" id="{7EE23DF7-546E-4596-B68F-C00FAE6D4C3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671" name="Text Box 1">
          <a:extLst>
            <a:ext uri="{FF2B5EF4-FFF2-40B4-BE49-F238E27FC236}">
              <a16:creationId xmlns:a16="http://schemas.microsoft.com/office/drawing/2014/main" id="{5C024B85-BB7C-4A0C-AE5E-908803DACD3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672" name="Text Box 1">
          <a:extLst>
            <a:ext uri="{FF2B5EF4-FFF2-40B4-BE49-F238E27FC236}">
              <a16:creationId xmlns:a16="http://schemas.microsoft.com/office/drawing/2014/main" id="{3C6B48A9-6705-4777-BAF4-F49D16F45F8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673" name="Text Box 1">
          <a:extLst>
            <a:ext uri="{FF2B5EF4-FFF2-40B4-BE49-F238E27FC236}">
              <a16:creationId xmlns:a16="http://schemas.microsoft.com/office/drawing/2014/main" id="{989C1D33-F624-4DE8-9E91-A84BBC63425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674" name="Text Box 1">
          <a:extLst>
            <a:ext uri="{FF2B5EF4-FFF2-40B4-BE49-F238E27FC236}">
              <a16:creationId xmlns:a16="http://schemas.microsoft.com/office/drawing/2014/main" id="{00B486AE-F9D4-4251-8DDF-EA1DB0807C5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675" name="Text Box 1">
          <a:extLst>
            <a:ext uri="{FF2B5EF4-FFF2-40B4-BE49-F238E27FC236}">
              <a16:creationId xmlns:a16="http://schemas.microsoft.com/office/drawing/2014/main" id="{51754D79-F0EB-421E-9F06-16E22E36071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676" name="Text Box 1">
          <a:extLst>
            <a:ext uri="{FF2B5EF4-FFF2-40B4-BE49-F238E27FC236}">
              <a16:creationId xmlns:a16="http://schemas.microsoft.com/office/drawing/2014/main" id="{317DB7BF-C993-44A2-8E9D-A9561868EFC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677" name="Text Box 1">
          <a:extLst>
            <a:ext uri="{FF2B5EF4-FFF2-40B4-BE49-F238E27FC236}">
              <a16:creationId xmlns:a16="http://schemas.microsoft.com/office/drawing/2014/main" id="{BE516356-ABFE-4799-A82C-374C162D790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678" name="Text Box 1">
          <a:extLst>
            <a:ext uri="{FF2B5EF4-FFF2-40B4-BE49-F238E27FC236}">
              <a16:creationId xmlns:a16="http://schemas.microsoft.com/office/drawing/2014/main" id="{02B6264D-A25C-4222-966C-9153D58D6B1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679" name="Text Box 1">
          <a:extLst>
            <a:ext uri="{FF2B5EF4-FFF2-40B4-BE49-F238E27FC236}">
              <a16:creationId xmlns:a16="http://schemas.microsoft.com/office/drawing/2014/main" id="{B20FACEC-11EC-4187-809D-96442B7F18B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680" name="Text Box 1">
          <a:extLst>
            <a:ext uri="{FF2B5EF4-FFF2-40B4-BE49-F238E27FC236}">
              <a16:creationId xmlns:a16="http://schemas.microsoft.com/office/drawing/2014/main" id="{2312B70A-5FB9-4321-B28A-267C2A3FC22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681" name="Text Box 1">
          <a:extLst>
            <a:ext uri="{FF2B5EF4-FFF2-40B4-BE49-F238E27FC236}">
              <a16:creationId xmlns:a16="http://schemas.microsoft.com/office/drawing/2014/main" id="{66969189-C269-46B2-BACA-2BF0F07E959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682" name="Text Box 1">
          <a:extLst>
            <a:ext uri="{FF2B5EF4-FFF2-40B4-BE49-F238E27FC236}">
              <a16:creationId xmlns:a16="http://schemas.microsoft.com/office/drawing/2014/main" id="{A0DCDAA6-5647-490F-97B8-D1A53D7CE32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683" name="Text Box 1">
          <a:extLst>
            <a:ext uri="{FF2B5EF4-FFF2-40B4-BE49-F238E27FC236}">
              <a16:creationId xmlns:a16="http://schemas.microsoft.com/office/drawing/2014/main" id="{87A97284-4F87-4295-8EB6-F676F1032CF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684" name="Text Box 1">
          <a:extLst>
            <a:ext uri="{FF2B5EF4-FFF2-40B4-BE49-F238E27FC236}">
              <a16:creationId xmlns:a16="http://schemas.microsoft.com/office/drawing/2014/main" id="{E8561AD4-B021-47EC-A305-04E57678B1A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685" name="Text Box 1">
          <a:extLst>
            <a:ext uri="{FF2B5EF4-FFF2-40B4-BE49-F238E27FC236}">
              <a16:creationId xmlns:a16="http://schemas.microsoft.com/office/drawing/2014/main" id="{4E953F91-9E41-4D0F-B510-DF1A91EF83A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686" name="Text Box 1">
          <a:extLst>
            <a:ext uri="{FF2B5EF4-FFF2-40B4-BE49-F238E27FC236}">
              <a16:creationId xmlns:a16="http://schemas.microsoft.com/office/drawing/2014/main" id="{8417E22E-F686-4AA2-BE78-E880A9FABF4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687" name="Text Box 1">
          <a:extLst>
            <a:ext uri="{FF2B5EF4-FFF2-40B4-BE49-F238E27FC236}">
              <a16:creationId xmlns:a16="http://schemas.microsoft.com/office/drawing/2014/main" id="{A03D8816-7840-41C7-8B34-4C389BD71EB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688" name="Text Box 1">
          <a:extLst>
            <a:ext uri="{FF2B5EF4-FFF2-40B4-BE49-F238E27FC236}">
              <a16:creationId xmlns:a16="http://schemas.microsoft.com/office/drawing/2014/main" id="{DDD6246F-A645-49A5-95FE-EE8DBF6D187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689" name="Text Box 1">
          <a:extLst>
            <a:ext uri="{FF2B5EF4-FFF2-40B4-BE49-F238E27FC236}">
              <a16:creationId xmlns:a16="http://schemas.microsoft.com/office/drawing/2014/main" id="{9DC0B4F1-FCD4-40DF-BD4B-9651C8FEBFD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690" name="Text Box 1">
          <a:extLst>
            <a:ext uri="{FF2B5EF4-FFF2-40B4-BE49-F238E27FC236}">
              <a16:creationId xmlns:a16="http://schemas.microsoft.com/office/drawing/2014/main" id="{8E6D7681-2614-42B1-A386-5613FBE1722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691" name="Text Box 1">
          <a:extLst>
            <a:ext uri="{FF2B5EF4-FFF2-40B4-BE49-F238E27FC236}">
              <a16:creationId xmlns:a16="http://schemas.microsoft.com/office/drawing/2014/main" id="{808627F5-08D7-4A51-8FD4-B72C2161DEC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692" name="Text Box 1">
          <a:extLst>
            <a:ext uri="{FF2B5EF4-FFF2-40B4-BE49-F238E27FC236}">
              <a16:creationId xmlns:a16="http://schemas.microsoft.com/office/drawing/2014/main" id="{BCD87057-37E4-449B-B4F9-DAB7E8486A8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693" name="Text Box 1">
          <a:extLst>
            <a:ext uri="{FF2B5EF4-FFF2-40B4-BE49-F238E27FC236}">
              <a16:creationId xmlns:a16="http://schemas.microsoft.com/office/drawing/2014/main" id="{DA10259C-0BE8-4581-8B63-E39AA8CA1BF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694" name="Text Box 1">
          <a:extLst>
            <a:ext uri="{FF2B5EF4-FFF2-40B4-BE49-F238E27FC236}">
              <a16:creationId xmlns:a16="http://schemas.microsoft.com/office/drawing/2014/main" id="{5217B18B-FF33-4D2C-BCF0-1B113186BB6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695" name="Text Box 1">
          <a:extLst>
            <a:ext uri="{FF2B5EF4-FFF2-40B4-BE49-F238E27FC236}">
              <a16:creationId xmlns:a16="http://schemas.microsoft.com/office/drawing/2014/main" id="{0B4D433E-7B51-4FDC-8BB7-DA639B8C226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696" name="Text Box 1">
          <a:extLst>
            <a:ext uri="{FF2B5EF4-FFF2-40B4-BE49-F238E27FC236}">
              <a16:creationId xmlns:a16="http://schemas.microsoft.com/office/drawing/2014/main" id="{FC368E30-7822-4ED9-A0B8-18E2978E4B4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697" name="Text Box 1">
          <a:extLst>
            <a:ext uri="{FF2B5EF4-FFF2-40B4-BE49-F238E27FC236}">
              <a16:creationId xmlns:a16="http://schemas.microsoft.com/office/drawing/2014/main" id="{829510AF-B3F6-4A74-A445-FDC5C95FF67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698" name="Text Box 1">
          <a:extLst>
            <a:ext uri="{FF2B5EF4-FFF2-40B4-BE49-F238E27FC236}">
              <a16:creationId xmlns:a16="http://schemas.microsoft.com/office/drawing/2014/main" id="{1D9BFA57-BE04-4EB7-9335-FC1FBD441A7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699" name="Text Box 1">
          <a:extLst>
            <a:ext uri="{FF2B5EF4-FFF2-40B4-BE49-F238E27FC236}">
              <a16:creationId xmlns:a16="http://schemas.microsoft.com/office/drawing/2014/main" id="{FC62E459-EA9F-412F-B94D-A099E3447B8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700" name="Text Box 1">
          <a:extLst>
            <a:ext uri="{FF2B5EF4-FFF2-40B4-BE49-F238E27FC236}">
              <a16:creationId xmlns:a16="http://schemas.microsoft.com/office/drawing/2014/main" id="{BE82620C-9C41-461A-A85C-10064BE94E2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701" name="Text Box 1">
          <a:extLst>
            <a:ext uri="{FF2B5EF4-FFF2-40B4-BE49-F238E27FC236}">
              <a16:creationId xmlns:a16="http://schemas.microsoft.com/office/drawing/2014/main" id="{CBA77ED0-25A1-4EB7-9C96-E3B46E8FCDA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702" name="Text Box 1">
          <a:extLst>
            <a:ext uri="{FF2B5EF4-FFF2-40B4-BE49-F238E27FC236}">
              <a16:creationId xmlns:a16="http://schemas.microsoft.com/office/drawing/2014/main" id="{02938A29-8B2F-4D11-AE16-B5D44317A91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703" name="Text Box 1">
          <a:extLst>
            <a:ext uri="{FF2B5EF4-FFF2-40B4-BE49-F238E27FC236}">
              <a16:creationId xmlns:a16="http://schemas.microsoft.com/office/drawing/2014/main" id="{4CAA9245-A313-4158-8F60-83CC63B4C83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704" name="Text Box 1">
          <a:extLst>
            <a:ext uri="{FF2B5EF4-FFF2-40B4-BE49-F238E27FC236}">
              <a16:creationId xmlns:a16="http://schemas.microsoft.com/office/drawing/2014/main" id="{0CA81655-5D17-49D4-8541-BEEA3F90C04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705" name="Text Box 1">
          <a:extLst>
            <a:ext uri="{FF2B5EF4-FFF2-40B4-BE49-F238E27FC236}">
              <a16:creationId xmlns:a16="http://schemas.microsoft.com/office/drawing/2014/main" id="{BC3A3742-578D-4B2E-84A1-D930A0C893D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706" name="Text Box 1">
          <a:extLst>
            <a:ext uri="{FF2B5EF4-FFF2-40B4-BE49-F238E27FC236}">
              <a16:creationId xmlns:a16="http://schemas.microsoft.com/office/drawing/2014/main" id="{67447F12-5233-4DE2-94C0-F5456D223D3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707" name="Text Box 1">
          <a:extLst>
            <a:ext uri="{FF2B5EF4-FFF2-40B4-BE49-F238E27FC236}">
              <a16:creationId xmlns:a16="http://schemas.microsoft.com/office/drawing/2014/main" id="{C2EBF684-D38B-4AFA-814F-E8D529082A5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708" name="Text Box 1">
          <a:extLst>
            <a:ext uri="{FF2B5EF4-FFF2-40B4-BE49-F238E27FC236}">
              <a16:creationId xmlns:a16="http://schemas.microsoft.com/office/drawing/2014/main" id="{85E2D98E-B9F3-436D-966D-EC986DA7D68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709" name="Text Box 1">
          <a:extLst>
            <a:ext uri="{FF2B5EF4-FFF2-40B4-BE49-F238E27FC236}">
              <a16:creationId xmlns:a16="http://schemas.microsoft.com/office/drawing/2014/main" id="{3779A757-90F1-4A11-9904-2B3B44CB70C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710" name="Text Box 1">
          <a:extLst>
            <a:ext uri="{FF2B5EF4-FFF2-40B4-BE49-F238E27FC236}">
              <a16:creationId xmlns:a16="http://schemas.microsoft.com/office/drawing/2014/main" id="{CC70C3B6-395A-4212-9DD1-8A02EE2A3CD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711" name="Text Box 1">
          <a:extLst>
            <a:ext uri="{FF2B5EF4-FFF2-40B4-BE49-F238E27FC236}">
              <a16:creationId xmlns:a16="http://schemas.microsoft.com/office/drawing/2014/main" id="{B5F814EA-6E99-4540-BAA8-CECD7E7B37B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712" name="Text Box 1">
          <a:extLst>
            <a:ext uri="{FF2B5EF4-FFF2-40B4-BE49-F238E27FC236}">
              <a16:creationId xmlns:a16="http://schemas.microsoft.com/office/drawing/2014/main" id="{7D5EF1E2-D8E4-4FEF-A041-342B4ED407D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713" name="Text Box 1">
          <a:extLst>
            <a:ext uri="{FF2B5EF4-FFF2-40B4-BE49-F238E27FC236}">
              <a16:creationId xmlns:a16="http://schemas.microsoft.com/office/drawing/2014/main" id="{08BC90DE-A974-4766-AF85-6C1372AE302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714" name="Text Box 1">
          <a:extLst>
            <a:ext uri="{FF2B5EF4-FFF2-40B4-BE49-F238E27FC236}">
              <a16:creationId xmlns:a16="http://schemas.microsoft.com/office/drawing/2014/main" id="{97B73662-4E56-4EB7-B84A-CD6A6B82B1E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715" name="Text Box 1">
          <a:extLst>
            <a:ext uri="{FF2B5EF4-FFF2-40B4-BE49-F238E27FC236}">
              <a16:creationId xmlns:a16="http://schemas.microsoft.com/office/drawing/2014/main" id="{03B9AEDF-C1E3-4996-B00F-EEF8EA1EE55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716" name="Text Box 1">
          <a:extLst>
            <a:ext uri="{FF2B5EF4-FFF2-40B4-BE49-F238E27FC236}">
              <a16:creationId xmlns:a16="http://schemas.microsoft.com/office/drawing/2014/main" id="{1AFF696E-10F3-492B-9A27-E0D1699FA6C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717" name="Text Box 1">
          <a:extLst>
            <a:ext uri="{FF2B5EF4-FFF2-40B4-BE49-F238E27FC236}">
              <a16:creationId xmlns:a16="http://schemas.microsoft.com/office/drawing/2014/main" id="{AB1E8BDA-859E-4D0B-9EB5-1316F120F70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718" name="Text Box 1">
          <a:extLst>
            <a:ext uri="{FF2B5EF4-FFF2-40B4-BE49-F238E27FC236}">
              <a16:creationId xmlns:a16="http://schemas.microsoft.com/office/drawing/2014/main" id="{6879BF81-4CB8-4D4C-B9A4-E563D8964A3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719" name="Text Box 1">
          <a:extLst>
            <a:ext uri="{FF2B5EF4-FFF2-40B4-BE49-F238E27FC236}">
              <a16:creationId xmlns:a16="http://schemas.microsoft.com/office/drawing/2014/main" id="{6CEE7EF0-E012-4738-A048-0A3B5935189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720" name="Text Box 1">
          <a:extLst>
            <a:ext uri="{FF2B5EF4-FFF2-40B4-BE49-F238E27FC236}">
              <a16:creationId xmlns:a16="http://schemas.microsoft.com/office/drawing/2014/main" id="{3D489C11-1EF4-4DEC-B2A4-E28514B3058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721" name="Text Box 1">
          <a:extLst>
            <a:ext uri="{FF2B5EF4-FFF2-40B4-BE49-F238E27FC236}">
              <a16:creationId xmlns:a16="http://schemas.microsoft.com/office/drawing/2014/main" id="{778303EE-B261-47B3-9F85-ABFD34CB09E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722" name="Text Box 1">
          <a:extLst>
            <a:ext uri="{FF2B5EF4-FFF2-40B4-BE49-F238E27FC236}">
              <a16:creationId xmlns:a16="http://schemas.microsoft.com/office/drawing/2014/main" id="{A392D573-49B9-4398-AB43-8CBB9DA849E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723" name="Text Box 1">
          <a:extLst>
            <a:ext uri="{FF2B5EF4-FFF2-40B4-BE49-F238E27FC236}">
              <a16:creationId xmlns:a16="http://schemas.microsoft.com/office/drawing/2014/main" id="{7227055F-1410-41A7-9F3B-AD4CFCB6631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724" name="Text Box 1">
          <a:extLst>
            <a:ext uri="{FF2B5EF4-FFF2-40B4-BE49-F238E27FC236}">
              <a16:creationId xmlns:a16="http://schemas.microsoft.com/office/drawing/2014/main" id="{13FD648C-0975-44E2-BC08-1F2C2F40D60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725" name="Text Box 1">
          <a:extLst>
            <a:ext uri="{FF2B5EF4-FFF2-40B4-BE49-F238E27FC236}">
              <a16:creationId xmlns:a16="http://schemas.microsoft.com/office/drawing/2014/main" id="{7E8EE0EE-F6D7-481B-9BB8-1FFB332096C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726" name="Text Box 1">
          <a:extLst>
            <a:ext uri="{FF2B5EF4-FFF2-40B4-BE49-F238E27FC236}">
              <a16:creationId xmlns:a16="http://schemas.microsoft.com/office/drawing/2014/main" id="{34915959-87D9-452C-84B4-59A3D33DAC1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727" name="Text Box 1">
          <a:extLst>
            <a:ext uri="{FF2B5EF4-FFF2-40B4-BE49-F238E27FC236}">
              <a16:creationId xmlns:a16="http://schemas.microsoft.com/office/drawing/2014/main" id="{33184B52-A463-4C8E-AA68-31BA71BEB1C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728" name="Text Box 1">
          <a:extLst>
            <a:ext uri="{FF2B5EF4-FFF2-40B4-BE49-F238E27FC236}">
              <a16:creationId xmlns:a16="http://schemas.microsoft.com/office/drawing/2014/main" id="{D9538C49-F9AA-4BAF-BDC0-27B0EAD01EE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729" name="Text Box 1">
          <a:extLst>
            <a:ext uri="{FF2B5EF4-FFF2-40B4-BE49-F238E27FC236}">
              <a16:creationId xmlns:a16="http://schemas.microsoft.com/office/drawing/2014/main" id="{DBFA3265-86B0-4661-83B8-93E536CC634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730" name="Text Box 1">
          <a:extLst>
            <a:ext uri="{FF2B5EF4-FFF2-40B4-BE49-F238E27FC236}">
              <a16:creationId xmlns:a16="http://schemas.microsoft.com/office/drawing/2014/main" id="{277190A4-78CE-40F6-A904-125D321EB68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731" name="Text Box 1">
          <a:extLst>
            <a:ext uri="{FF2B5EF4-FFF2-40B4-BE49-F238E27FC236}">
              <a16:creationId xmlns:a16="http://schemas.microsoft.com/office/drawing/2014/main" id="{9315B38C-CEAF-49E1-A47D-7EEF77E2B05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732" name="Text Box 1">
          <a:extLst>
            <a:ext uri="{FF2B5EF4-FFF2-40B4-BE49-F238E27FC236}">
              <a16:creationId xmlns:a16="http://schemas.microsoft.com/office/drawing/2014/main" id="{1EF9F94F-4FEF-4E21-9817-AB831C7FEF8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733" name="Text Box 1">
          <a:extLst>
            <a:ext uri="{FF2B5EF4-FFF2-40B4-BE49-F238E27FC236}">
              <a16:creationId xmlns:a16="http://schemas.microsoft.com/office/drawing/2014/main" id="{B0965A93-6641-4937-BA4C-41EDFCBBEAB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734" name="Text Box 1">
          <a:extLst>
            <a:ext uri="{FF2B5EF4-FFF2-40B4-BE49-F238E27FC236}">
              <a16:creationId xmlns:a16="http://schemas.microsoft.com/office/drawing/2014/main" id="{A5024492-F9E8-4F9C-9E7B-7D871320792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735" name="Text Box 1">
          <a:extLst>
            <a:ext uri="{FF2B5EF4-FFF2-40B4-BE49-F238E27FC236}">
              <a16:creationId xmlns:a16="http://schemas.microsoft.com/office/drawing/2014/main" id="{566643AF-6667-447F-92DE-2B1CB058F2B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736" name="Text Box 1">
          <a:extLst>
            <a:ext uri="{FF2B5EF4-FFF2-40B4-BE49-F238E27FC236}">
              <a16:creationId xmlns:a16="http://schemas.microsoft.com/office/drawing/2014/main" id="{6735ED97-C777-4E80-A556-3FEC3536587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737" name="Text Box 1">
          <a:extLst>
            <a:ext uri="{FF2B5EF4-FFF2-40B4-BE49-F238E27FC236}">
              <a16:creationId xmlns:a16="http://schemas.microsoft.com/office/drawing/2014/main" id="{17B6406A-F425-4E1D-82BB-F5FCD6A995F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738" name="Text Box 1">
          <a:extLst>
            <a:ext uri="{FF2B5EF4-FFF2-40B4-BE49-F238E27FC236}">
              <a16:creationId xmlns:a16="http://schemas.microsoft.com/office/drawing/2014/main" id="{82962F84-85C5-42C8-8888-F104E9CD72A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739" name="Text Box 1">
          <a:extLst>
            <a:ext uri="{FF2B5EF4-FFF2-40B4-BE49-F238E27FC236}">
              <a16:creationId xmlns:a16="http://schemas.microsoft.com/office/drawing/2014/main" id="{8A95261A-CF7E-474E-8195-D223058315A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740" name="Text Box 1">
          <a:extLst>
            <a:ext uri="{FF2B5EF4-FFF2-40B4-BE49-F238E27FC236}">
              <a16:creationId xmlns:a16="http://schemas.microsoft.com/office/drawing/2014/main" id="{3EC09AD0-4436-434E-ABA9-E86677A9E86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741" name="Text Box 1">
          <a:extLst>
            <a:ext uri="{FF2B5EF4-FFF2-40B4-BE49-F238E27FC236}">
              <a16:creationId xmlns:a16="http://schemas.microsoft.com/office/drawing/2014/main" id="{C7FF6719-2EBE-4AAC-B4CB-1725DD8ED2C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742" name="Text Box 1">
          <a:extLst>
            <a:ext uri="{FF2B5EF4-FFF2-40B4-BE49-F238E27FC236}">
              <a16:creationId xmlns:a16="http://schemas.microsoft.com/office/drawing/2014/main" id="{8494C747-8A6F-450E-874E-DB3F50A2F39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743" name="Text Box 1">
          <a:extLst>
            <a:ext uri="{FF2B5EF4-FFF2-40B4-BE49-F238E27FC236}">
              <a16:creationId xmlns:a16="http://schemas.microsoft.com/office/drawing/2014/main" id="{1113E565-9495-4A6C-8950-CC1DA238B39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744" name="Text Box 1">
          <a:extLst>
            <a:ext uri="{FF2B5EF4-FFF2-40B4-BE49-F238E27FC236}">
              <a16:creationId xmlns:a16="http://schemas.microsoft.com/office/drawing/2014/main" id="{2F64B41A-0C26-4173-89CA-5531464CB70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745" name="Text Box 1">
          <a:extLst>
            <a:ext uri="{FF2B5EF4-FFF2-40B4-BE49-F238E27FC236}">
              <a16:creationId xmlns:a16="http://schemas.microsoft.com/office/drawing/2014/main" id="{795C1922-76B5-4003-8189-ADDE63EEBB2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746" name="Text Box 1">
          <a:extLst>
            <a:ext uri="{FF2B5EF4-FFF2-40B4-BE49-F238E27FC236}">
              <a16:creationId xmlns:a16="http://schemas.microsoft.com/office/drawing/2014/main" id="{75D1157A-26FC-4840-8436-5532C8D9DAB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747" name="Text Box 1">
          <a:extLst>
            <a:ext uri="{FF2B5EF4-FFF2-40B4-BE49-F238E27FC236}">
              <a16:creationId xmlns:a16="http://schemas.microsoft.com/office/drawing/2014/main" id="{2617BDB2-0FED-4902-B1E7-AD736BFF196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748" name="Text Box 1">
          <a:extLst>
            <a:ext uri="{FF2B5EF4-FFF2-40B4-BE49-F238E27FC236}">
              <a16:creationId xmlns:a16="http://schemas.microsoft.com/office/drawing/2014/main" id="{93231C6E-89E4-4283-BB40-049BB9D134D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749" name="Text Box 1">
          <a:extLst>
            <a:ext uri="{FF2B5EF4-FFF2-40B4-BE49-F238E27FC236}">
              <a16:creationId xmlns:a16="http://schemas.microsoft.com/office/drawing/2014/main" id="{54445D62-D0B8-4864-833F-FB59382989C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750" name="Text Box 1">
          <a:extLst>
            <a:ext uri="{FF2B5EF4-FFF2-40B4-BE49-F238E27FC236}">
              <a16:creationId xmlns:a16="http://schemas.microsoft.com/office/drawing/2014/main" id="{EDD279F0-E701-4F99-93B9-6DE7F316D83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751" name="Text Box 1">
          <a:extLst>
            <a:ext uri="{FF2B5EF4-FFF2-40B4-BE49-F238E27FC236}">
              <a16:creationId xmlns:a16="http://schemas.microsoft.com/office/drawing/2014/main" id="{5C82BEFC-B1D0-46A6-849D-5DB7090675A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752" name="Text Box 1">
          <a:extLst>
            <a:ext uri="{FF2B5EF4-FFF2-40B4-BE49-F238E27FC236}">
              <a16:creationId xmlns:a16="http://schemas.microsoft.com/office/drawing/2014/main" id="{00E23BD4-D898-41D0-9C8A-B0AF07C1086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753" name="Text Box 1">
          <a:extLst>
            <a:ext uri="{FF2B5EF4-FFF2-40B4-BE49-F238E27FC236}">
              <a16:creationId xmlns:a16="http://schemas.microsoft.com/office/drawing/2014/main" id="{CC37D513-5B73-4C37-8597-ECFD2187F0B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754" name="Text Box 1">
          <a:extLst>
            <a:ext uri="{FF2B5EF4-FFF2-40B4-BE49-F238E27FC236}">
              <a16:creationId xmlns:a16="http://schemas.microsoft.com/office/drawing/2014/main" id="{3E7C1612-BCDF-4F2B-B079-75C363F1682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755" name="Text Box 1">
          <a:extLst>
            <a:ext uri="{FF2B5EF4-FFF2-40B4-BE49-F238E27FC236}">
              <a16:creationId xmlns:a16="http://schemas.microsoft.com/office/drawing/2014/main" id="{0822C546-DD6A-424E-B26C-34D0EDCB59C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756" name="Text Box 1">
          <a:extLst>
            <a:ext uri="{FF2B5EF4-FFF2-40B4-BE49-F238E27FC236}">
              <a16:creationId xmlns:a16="http://schemas.microsoft.com/office/drawing/2014/main" id="{165E3F01-DE75-435F-BC32-F499EFFEF7B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757" name="Text Box 1">
          <a:extLst>
            <a:ext uri="{FF2B5EF4-FFF2-40B4-BE49-F238E27FC236}">
              <a16:creationId xmlns:a16="http://schemas.microsoft.com/office/drawing/2014/main" id="{3B5ED484-AAC6-4549-BF71-89485AD674D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758" name="Text Box 1">
          <a:extLst>
            <a:ext uri="{FF2B5EF4-FFF2-40B4-BE49-F238E27FC236}">
              <a16:creationId xmlns:a16="http://schemas.microsoft.com/office/drawing/2014/main" id="{3A842662-1BAE-48BB-A227-B0C09234E2C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759" name="Text Box 1">
          <a:extLst>
            <a:ext uri="{FF2B5EF4-FFF2-40B4-BE49-F238E27FC236}">
              <a16:creationId xmlns:a16="http://schemas.microsoft.com/office/drawing/2014/main" id="{E3A1C71F-4CA1-42B2-934B-C385892D2F0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760" name="Text Box 1">
          <a:extLst>
            <a:ext uri="{FF2B5EF4-FFF2-40B4-BE49-F238E27FC236}">
              <a16:creationId xmlns:a16="http://schemas.microsoft.com/office/drawing/2014/main" id="{35D3E1D0-028E-4F3D-9C28-2DA136B51CA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761" name="Text Box 1">
          <a:extLst>
            <a:ext uri="{FF2B5EF4-FFF2-40B4-BE49-F238E27FC236}">
              <a16:creationId xmlns:a16="http://schemas.microsoft.com/office/drawing/2014/main" id="{1FBEAA8E-77D8-4787-8A06-32F2BE9CBE9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762" name="Text Box 1">
          <a:extLst>
            <a:ext uri="{FF2B5EF4-FFF2-40B4-BE49-F238E27FC236}">
              <a16:creationId xmlns:a16="http://schemas.microsoft.com/office/drawing/2014/main" id="{A79087DB-9FD4-43BB-91D8-2D8A50DFA66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763" name="Text Box 1">
          <a:extLst>
            <a:ext uri="{FF2B5EF4-FFF2-40B4-BE49-F238E27FC236}">
              <a16:creationId xmlns:a16="http://schemas.microsoft.com/office/drawing/2014/main" id="{43142C5E-22A5-4599-B94A-F7787D04AD9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764" name="Text Box 1">
          <a:extLst>
            <a:ext uri="{FF2B5EF4-FFF2-40B4-BE49-F238E27FC236}">
              <a16:creationId xmlns:a16="http://schemas.microsoft.com/office/drawing/2014/main" id="{EE6B14D1-4EF8-4391-BDEA-7286C2E0D7F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765" name="Text Box 1">
          <a:extLst>
            <a:ext uri="{FF2B5EF4-FFF2-40B4-BE49-F238E27FC236}">
              <a16:creationId xmlns:a16="http://schemas.microsoft.com/office/drawing/2014/main" id="{5A2B8668-5429-44FA-B06E-ABB9FEF9E97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766" name="Text Box 1">
          <a:extLst>
            <a:ext uri="{FF2B5EF4-FFF2-40B4-BE49-F238E27FC236}">
              <a16:creationId xmlns:a16="http://schemas.microsoft.com/office/drawing/2014/main" id="{E044B4FB-4951-426B-9FCB-4F4FF7B4D4C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767" name="Text Box 1">
          <a:extLst>
            <a:ext uri="{FF2B5EF4-FFF2-40B4-BE49-F238E27FC236}">
              <a16:creationId xmlns:a16="http://schemas.microsoft.com/office/drawing/2014/main" id="{7340ECC6-FD04-41F5-876F-F233379B089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768" name="Text Box 1">
          <a:extLst>
            <a:ext uri="{FF2B5EF4-FFF2-40B4-BE49-F238E27FC236}">
              <a16:creationId xmlns:a16="http://schemas.microsoft.com/office/drawing/2014/main" id="{BCC7727D-E0E1-482E-BFF9-D1F262336CF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769" name="Text Box 1">
          <a:extLst>
            <a:ext uri="{FF2B5EF4-FFF2-40B4-BE49-F238E27FC236}">
              <a16:creationId xmlns:a16="http://schemas.microsoft.com/office/drawing/2014/main" id="{4749DE58-49C7-40CD-8C5F-103237818DE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770" name="Text Box 1">
          <a:extLst>
            <a:ext uri="{FF2B5EF4-FFF2-40B4-BE49-F238E27FC236}">
              <a16:creationId xmlns:a16="http://schemas.microsoft.com/office/drawing/2014/main" id="{1D3771C2-1B6E-49D4-B919-F62D84DB4B4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771" name="Text Box 1">
          <a:extLst>
            <a:ext uri="{FF2B5EF4-FFF2-40B4-BE49-F238E27FC236}">
              <a16:creationId xmlns:a16="http://schemas.microsoft.com/office/drawing/2014/main" id="{14B1B2AE-D1BA-44A4-BB39-1CAAF11B5DB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772" name="Text Box 1">
          <a:extLst>
            <a:ext uri="{FF2B5EF4-FFF2-40B4-BE49-F238E27FC236}">
              <a16:creationId xmlns:a16="http://schemas.microsoft.com/office/drawing/2014/main" id="{869DCA92-2069-42A2-9E26-10F5239B551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773" name="Text Box 1">
          <a:extLst>
            <a:ext uri="{FF2B5EF4-FFF2-40B4-BE49-F238E27FC236}">
              <a16:creationId xmlns:a16="http://schemas.microsoft.com/office/drawing/2014/main" id="{34870EF3-03A3-478E-A60D-014BC1BA5DE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774" name="Text Box 1">
          <a:extLst>
            <a:ext uri="{FF2B5EF4-FFF2-40B4-BE49-F238E27FC236}">
              <a16:creationId xmlns:a16="http://schemas.microsoft.com/office/drawing/2014/main" id="{85C94CDE-B0A5-4452-B9BA-9EC4978F4D0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775" name="Text Box 1">
          <a:extLst>
            <a:ext uri="{FF2B5EF4-FFF2-40B4-BE49-F238E27FC236}">
              <a16:creationId xmlns:a16="http://schemas.microsoft.com/office/drawing/2014/main" id="{9A0C9775-3687-4F4F-A4B9-ABB75FAD1C6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776" name="Text Box 1">
          <a:extLst>
            <a:ext uri="{FF2B5EF4-FFF2-40B4-BE49-F238E27FC236}">
              <a16:creationId xmlns:a16="http://schemas.microsoft.com/office/drawing/2014/main" id="{E9F2F841-4C20-44F6-BD36-E72E1977CC4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777" name="Text Box 1">
          <a:extLst>
            <a:ext uri="{FF2B5EF4-FFF2-40B4-BE49-F238E27FC236}">
              <a16:creationId xmlns:a16="http://schemas.microsoft.com/office/drawing/2014/main" id="{9880C64A-FA74-4447-98D1-42F3EE0FBD6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778" name="Text Box 1">
          <a:extLst>
            <a:ext uri="{FF2B5EF4-FFF2-40B4-BE49-F238E27FC236}">
              <a16:creationId xmlns:a16="http://schemas.microsoft.com/office/drawing/2014/main" id="{B56634AF-4701-4A2A-8F2A-AF7A90A1A5C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779" name="Text Box 1">
          <a:extLst>
            <a:ext uri="{FF2B5EF4-FFF2-40B4-BE49-F238E27FC236}">
              <a16:creationId xmlns:a16="http://schemas.microsoft.com/office/drawing/2014/main" id="{792E2DA8-9CE1-4E85-B95D-1678F52205A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780" name="Text Box 1">
          <a:extLst>
            <a:ext uri="{FF2B5EF4-FFF2-40B4-BE49-F238E27FC236}">
              <a16:creationId xmlns:a16="http://schemas.microsoft.com/office/drawing/2014/main" id="{7DE412AA-31C5-4D8B-8022-F0B7481CF92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781" name="Text Box 1">
          <a:extLst>
            <a:ext uri="{FF2B5EF4-FFF2-40B4-BE49-F238E27FC236}">
              <a16:creationId xmlns:a16="http://schemas.microsoft.com/office/drawing/2014/main" id="{AB6AFB5C-7B63-4D3A-BE51-31D2AF03F66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782" name="Text Box 1">
          <a:extLst>
            <a:ext uri="{FF2B5EF4-FFF2-40B4-BE49-F238E27FC236}">
              <a16:creationId xmlns:a16="http://schemas.microsoft.com/office/drawing/2014/main" id="{AF5FA63A-1924-4F2A-A9CB-3CCEF026F45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783" name="Text Box 1">
          <a:extLst>
            <a:ext uri="{FF2B5EF4-FFF2-40B4-BE49-F238E27FC236}">
              <a16:creationId xmlns:a16="http://schemas.microsoft.com/office/drawing/2014/main" id="{A2698857-986C-42F9-BB82-E2B9436C6D1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784" name="Text Box 1">
          <a:extLst>
            <a:ext uri="{FF2B5EF4-FFF2-40B4-BE49-F238E27FC236}">
              <a16:creationId xmlns:a16="http://schemas.microsoft.com/office/drawing/2014/main" id="{127C8536-9FAD-44C7-AC5B-0C13B9CF64E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785" name="Text Box 1">
          <a:extLst>
            <a:ext uri="{FF2B5EF4-FFF2-40B4-BE49-F238E27FC236}">
              <a16:creationId xmlns:a16="http://schemas.microsoft.com/office/drawing/2014/main" id="{9FE2C7A5-C2C8-42F3-A09F-AD9FB011041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786" name="Text Box 1">
          <a:extLst>
            <a:ext uri="{FF2B5EF4-FFF2-40B4-BE49-F238E27FC236}">
              <a16:creationId xmlns:a16="http://schemas.microsoft.com/office/drawing/2014/main" id="{1E26F6BE-ADE2-4583-9AC1-ABCFA98A4FC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787" name="Text Box 1">
          <a:extLst>
            <a:ext uri="{FF2B5EF4-FFF2-40B4-BE49-F238E27FC236}">
              <a16:creationId xmlns:a16="http://schemas.microsoft.com/office/drawing/2014/main" id="{8223D77C-C8B2-4A31-838C-EAAA8B7AA29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788" name="Text Box 1">
          <a:extLst>
            <a:ext uri="{FF2B5EF4-FFF2-40B4-BE49-F238E27FC236}">
              <a16:creationId xmlns:a16="http://schemas.microsoft.com/office/drawing/2014/main" id="{4F3D232F-8945-4045-B92E-8B518DC0BB9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789" name="Text Box 1">
          <a:extLst>
            <a:ext uri="{FF2B5EF4-FFF2-40B4-BE49-F238E27FC236}">
              <a16:creationId xmlns:a16="http://schemas.microsoft.com/office/drawing/2014/main" id="{E23851EC-7F94-4999-87C7-B52598BAA2E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790" name="Text Box 1">
          <a:extLst>
            <a:ext uri="{FF2B5EF4-FFF2-40B4-BE49-F238E27FC236}">
              <a16:creationId xmlns:a16="http://schemas.microsoft.com/office/drawing/2014/main" id="{05F4FA57-9E45-4AAF-9E3C-B0E01F9DB3A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791" name="Text Box 1">
          <a:extLst>
            <a:ext uri="{FF2B5EF4-FFF2-40B4-BE49-F238E27FC236}">
              <a16:creationId xmlns:a16="http://schemas.microsoft.com/office/drawing/2014/main" id="{3E888245-0CAA-4D4A-B6CF-D3CA124875E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792" name="Text Box 1">
          <a:extLst>
            <a:ext uri="{FF2B5EF4-FFF2-40B4-BE49-F238E27FC236}">
              <a16:creationId xmlns:a16="http://schemas.microsoft.com/office/drawing/2014/main" id="{9BFC0E19-752E-4897-8514-32B9298AE3D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793" name="Text Box 1">
          <a:extLst>
            <a:ext uri="{FF2B5EF4-FFF2-40B4-BE49-F238E27FC236}">
              <a16:creationId xmlns:a16="http://schemas.microsoft.com/office/drawing/2014/main" id="{1F279723-4FC8-4A43-A5F7-B8470223246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794" name="Text Box 1">
          <a:extLst>
            <a:ext uri="{FF2B5EF4-FFF2-40B4-BE49-F238E27FC236}">
              <a16:creationId xmlns:a16="http://schemas.microsoft.com/office/drawing/2014/main" id="{DED1D031-4D3E-4B8E-8C96-0119385CDB2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795" name="Text Box 1">
          <a:extLst>
            <a:ext uri="{FF2B5EF4-FFF2-40B4-BE49-F238E27FC236}">
              <a16:creationId xmlns:a16="http://schemas.microsoft.com/office/drawing/2014/main" id="{5DECFE77-997A-48AC-87B9-E1E16B4E258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796" name="Text Box 1">
          <a:extLst>
            <a:ext uri="{FF2B5EF4-FFF2-40B4-BE49-F238E27FC236}">
              <a16:creationId xmlns:a16="http://schemas.microsoft.com/office/drawing/2014/main" id="{211BD096-19AB-4101-921D-1E8C78FC726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797" name="Text Box 1">
          <a:extLst>
            <a:ext uri="{FF2B5EF4-FFF2-40B4-BE49-F238E27FC236}">
              <a16:creationId xmlns:a16="http://schemas.microsoft.com/office/drawing/2014/main" id="{E45DED19-0DDB-4997-9463-5D7F6AD9B35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798" name="Text Box 1">
          <a:extLst>
            <a:ext uri="{FF2B5EF4-FFF2-40B4-BE49-F238E27FC236}">
              <a16:creationId xmlns:a16="http://schemas.microsoft.com/office/drawing/2014/main" id="{F16A484A-8370-4821-AF3B-0A45119CDD7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799" name="Text Box 1">
          <a:extLst>
            <a:ext uri="{FF2B5EF4-FFF2-40B4-BE49-F238E27FC236}">
              <a16:creationId xmlns:a16="http://schemas.microsoft.com/office/drawing/2014/main" id="{38C6B527-D31E-43B0-8FB3-70B76AB59BA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800" name="Text Box 1">
          <a:extLst>
            <a:ext uri="{FF2B5EF4-FFF2-40B4-BE49-F238E27FC236}">
              <a16:creationId xmlns:a16="http://schemas.microsoft.com/office/drawing/2014/main" id="{3D4A86C6-E737-45C0-961D-E30663FFB40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801" name="Text Box 1">
          <a:extLst>
            <a:ext uri="{FF2B5EF4-FFF2-40B4-BE49-F238E27FC236}">
              <a16:creationId xmlns:a16="http://schemas.microsoft.com/office/drawing/2014/main" id="{91AC01DE-D1E2-4E79-B808-65B2C655A5F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802" name="Text Box 1">
          <a:extLst>
            <a:ext uri="{FF2B5EF4-FFF2-40B4-BE49-F238E27FC236}">
              <a16:creationId xmlns:a16="http://schemas.microsoft.com/office/drawing/2014/main" id="{536624F8-0786-47CE-963C-90406F82DD7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803" name="Text Box 1">
          <a:extLst>
            <a:ext uri="{FF2B5EF4-FFF2-40B4-BE49-F238E27FC236}">
              <a16:creationId xmlns:a16="http://schemas.microsoft.com/office/drawing/2014/main" id="{43A2E1E5-948E-467D-A3AF-08A87B5CFD6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804" name="Text Box 1">
          <a:extLst>
            <a:ext uri="{FF2B5EF4-FFF2-40B4-BE49-F238E27FC236}">
              <a16:creationId xmlns:a16="http://schemas.microsoft.com/office/drawing/2014/main" id="{9E02B73F-92D9-4824-B9E6-68082BB4783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805" name="Text Box 1">
          <a:extLst>
            <a:ext uri="{FF2B5EF4-FFF2-40B4-BE49-F238E27FC236}">
              <a16:creationId xmlns:a16="http://schemas.microsoft.com/office/drawing/2014/main" id="{B33B3111-F4B7-4F51-BD8A-02B3315F8D6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806" name="Text Box 1">
          <a:extLst>
            <a:ext uri="{FF2B5EF4-FFF2-40B4-BE49-F238E27FC236}">
              <a16:creationId xmlns:a16="http://schemas.microsoft.com/office/drawing/2014/main" id="{51D712EB-7713-46C2-BF65-13D26610D90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807" name="Text Box 1">
          <a:extLst>
            <a:ext uri="{FF2B5EF4-FFF2-40B4-BE49-F238E27FC236}">
              <a16:creationId xmlns:a16="http://schemas.microsoft.com/office/drawing/2014/main" id="{AB669914-E609-45C9-B33B-97B7CA55F4C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808" name="Text Box 1">
          <a:extLst>
            <a:ext uri="{FF2B5EF4-FFF2-40B4-BE49-F238E27FC236}">
              <a16:creationId xmlns:a16="http://schemas.microsoft.com/office/drawing/2014/main" id="{EC8ED0A0-241E-4C9E-B0F1-500B4A1A5B8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809" name="Text Box 1">
          <a:extLst>
            <a:ext uri="{FF2B5EF4-FFF2-40B4-BE49-F238E27FC236}">
              <a16:creationId xmlns:a16="http://schemas.microsoft.com/office/drawing/2014/main" id="{84201BEF-FD0F-49BA-AB22-547CDCDFA43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810" name="Text Box 1">
          <a:extLst>
            <a:ext uri="{FF2B5EF4-FFF2-40B4-BE49-F238E27FC236}">
              <a16:creationId xmlns:a16="http://schemas.microsoft.com/office/drawing/2014/main" id="{1202DE10-C256-44F6-84EE-6E4BA26F0A8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811" name="Text Box 1">
          <a:extLst>
            <a:ext uri="{FF2B5EF4-FFF2-40B4-BE49-F238E27FC236}">
              <a16:creationId xmlns:a16="http://schemas.microsoft.com/office/drawing/2014/main" id="{77495736-2057-4ADD-92FB-B938B252AB0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812" name="Text Box 1">
          <a:extLst>
            <a:ext uri="{FF2B5EF4-FFF2-40B4-BE49-F238E27FC236}">
              <a16:creationId xmlns:a16="http://schemas.microsoft.com/office/drawing/2014/main" id="{764C3E42-D331-4EE3-AD03-E377E69E024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813" name="Text Box 1">
          <a:extLst>
            <a:ext uri="{FF2B5EF4-FFF2-40B4-BE49-F238E27FC236}">
              <a16:creationId xmlns:a16="http://schemas.microsoft.com/office/drawing/2014/main" id="{8DB5A3D1-16AC-4241-91EC-B0E7047B9D4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814" name="Text Box 1">
          <a:extLst>
            <a:ext uri="{FF2B5EF4-FFF2-40B4-BE49-F238E27FC236}">
              <a16:creationId xmlns:a16="http://schemas.microsoft.com/office/drawing/2014/main" id="{5D722993-C533-4E36-B08F-B47E1998599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815" name="Text Box 1">
          <a:extLst>
            <a:ext uri="{FF2B5EF4-FFF2-40B4-BE49-F238E27FC236}">
              <a16:creationId xmlns:a16="http://schemas.microsoft.com/office/drawing/2014/main" id="{A8AF6D70-1980-4842-9B43-A28A013EE3C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816" name="Text Box 1">
          <a:extLst>
            <a:ext uri="{FF2B5EF4-FFF2-40B4-BE49-F238E27FC236}">
              <a16:creationId xmlns:a16="http://schemas.microsoft.com/office/drawing/2014/main" id="{915AF9F6-19BB-47A2-AEFA-78ECDABCFED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817" name="Text Box 1">
          <a:extLst>
            <a:ext uri="{FF2B5EF4-FFF2-40B4-BE49-F238E27FC236}">
              <a16:creationId xmlns:a16="http://schemas.microsoft.com/office/drawing/2014/main" id="{433BB0C0-0F77-4F15-A6A5-80EBC4D5F54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818" name="Text Box 1">
          <a:extLst>
            <a:ext uri="{FF2B5EF4-FFF2-40B4-BE49-F238E27FC236}">
              <a16:creationId xmlns:a16="http://schemas.microsoft.com/office/drawing/2014/main" id="{012C56F8-36D6-4EA4-B4EB-5A9F3E77588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819" name="Text Box 1">
          <a:extLst>
            <a:ext uri="{FF2B5EF4-FFF2-40B4-BE49-F238E27FC236}">
              <a16:creationId xmlns:a16="http://schemas.microsoft.com/office/drawing/2014/main" id="{B4A7C235-09F6-4361-958B-1FD1F2E5F9E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820" name="Text Box 1">
          <a:extLst>
            <a:ext uri="{FF2B5EF4-FFF2-40B4-BE49-F238E27FC236}">
              <a16:creationId xmlns:a16="http://schemas.microsoft.com/office/drawing/2014/main" id="{5D5560BF-4F4B-4CBF-BE63-A873A7E704C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821" name="Text Box 1">
          <a:extLst>
            <a:ext uri="{FF2B5EF4-FFF2-40B4-BE49-F238E27FC236}">
              <a16:creationId xmlns:a16="http://schemas.microsoft.com/office/drawing/2014/main" id="{0470A00C-E53D-41ED-8BA7-718ADF5F306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822" name="Text Box 1">
          <a:extLst>
            <a:ext uri="{FF2B5EF4-FFF2-40B4-BE49-F238E27FC236}">
              <a16:creationId xmlns:a16="http://schemas.microsoft.com/office/drawing/2014/main" id="{CD413EF9-7349-4EC4-9E6D-FFA83737C4B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823" name="Text Box 1">
          <a:extLst>
            <a:ext uri="{FF2B5EF4-FFF2-40B4-BE49-F238E27FC236}">
              <a16:creationId xmlns:a16="http://schemas.microsoft.com/office/drawing/2014/main" id="{DA6235AD-8738-42DA-A6E4-79CDB3337E5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824" name="Text Box 1">
          <a:extLst>
            <a:ext uri="{FF2B5EF4-FFF2-40B4-BE49-F238E27FC236}">
              <a16:creationId xmlns:a16="http://schemas.microsoft.com/office/drawing/2014/main" id="{C52169A8-685B-440E-8168-BBD0102C25F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825" name="Text Box 1">
          <a:extLst>
            <a:ext uri="{FF2B5EF4-FFF2-40B4-BE49-F238E27FC236}">
              <a16:creationId xmlns:a16="http://schemas.microsoft.com/office/drawing/2014/main" id="{A56CCBE2-B11E-4C26-A51B-454C1F6EDF7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826" name="Text Box 1">
          <a:extLst>
            <a:ext uri="{FF2B5EF4-FFF2-40B4-BE49-F238E27FC236}">
              <a16:creationId xmlns:a16="http://schemas.microsoft.com/office/drawing/2014/main" id="{EB271255-7997-405A-906D-77A0BE18796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827" name="Text Box 1">
          <a:extLst>
            <a:ext uri="{FF2B5EF4-FFF2-40B4-BE49-F238E27FC236}">
              <a16:creationId xmlns:a16="http://schemas.microsoft.com/office/drawing/2014/main" id="{AA55CB69-1029-4685-86EA-C73D32EDBA1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828" name="Text Box 1">
          <a:extLst>
            <a:ext uri="{FF2B5EF4-FFF2-40B4-BE49-F238E27FC236}">
              <a16:creationId xmlns:a16="http://schemas.microsoft.com/office/drawing/2014/main" id="{502B1323-BBE1-45C7-B70A-5766C09FCAD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829" name="Text Box 1">
          <a:extLst>
            <a:ext uri="{FF2B5EF4-FFF2-40B4-BE49-F238E27FC236}">
              <a16:creationId xmlns:a16="http://schemas.microsoft.com/office/drawing/2014/main" id="{DA1CC8C6-54D9-486D-A632-3EFBEC4C05F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830" name="Text Box 1">
          <a:extLst>
            <a:ext uri="{FF2B5EF4-FFF2-40B4-BE49-F238E27FC236}">
              <a16:creationId xmlns:a16="http://schemas.microsoft.com/office/drawing/2014/main" id="{120155CB-520C-444C-9218-F44D942208F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831" name="Text Box 1">
          <a:extLst>
            <a:ext uri="{FF2B5EF4-FFF2-40B4-BE49-F238E27FC236}">
              <a16:creationId xmlns:a16="http://schemas.microsoft.com/office/drawing/2014/main" id="{E93384CE-B0CF-4C50-A7A9-4D5616D529C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832" name="Text Box 1">
          <a:extLst>
            <a:ext uri="{FF2B5EF4-FFF2-40B4-BE49-F238E27FC236}">
              <a16:creationId xmlns:a16="http://schemas.microsoft.com/office/drawing/2014/main" id="{C911DAC8-75EF-4E4D-8553-C1119B2D67B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833" name="Text Box 1">
          <a:extLst>
            <a:ext uri="{FF2B5EF4-FFF2-40B4-BE49-F238E27FC236}">
              <a16:creationId xmlns:a16="http://schemas.microsoft.com/office/drawing/2014/main" id="{EC199314-3290-4AD6-A72C-0F8E2FFD5AB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834" name="Text Box 1">
          <a:extLst>
            <a:ext uri="{FF2B5EF4-FFF2-40B4-BE49-F238E27FC236}">
              <a16:creationId xmlns:a16="http://schemas.microsoft.com/office/drawing/2014/main" id="{13AD1272-6C60-4E34-8E07-3D75FB76BB1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835" name="Text Box 1">
          <a:extLst>
            <a:ext uri="{FF2B5EF4-FFF2-40B4-BE49-F238E27FC236}">
              <a16:creationId xmlns:a16="http://schemas.microsoft.com/office/drawing/2014/main" id="{F284E807-D64A-4B4E-B5FB-5A04CCCEC22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836" name="Text Box 1">
          <a:extLst>
            <a:ext uri="{FF2B5EF4-FFF2-40B4-BE49-F238E27FC236}">
              <a16:creationId xmlns:a16="http://schemas.microsoft.com/office/drawing/2014/main" id="{5E3A1B3E-96FC-4F60-BE8A-62CA5784C87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837" name="Text Box 1">
          <a:extLst>
            <a:ext uri="{FF2B5EF4-FFF2-40B4-BE49-F238E27FC236}">
              <a16:creationId xmlns:a16="http://schemas.microsoft.com/office/drawing/2014/main" id="{7B50C341-860D-4DDD-B75E-69ACFD2F647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838" name="Text Box 1">
          <a:extLst>
            <a:ext uri="{FF2B5EF4-FFF2-40B4-BE49-F238E27FC236}">
              <a16:creationId xmlns:a16="http://schemas.microsoft.com/office/drawing/2014/main" id="{1D95D96E-77E2-4119-B671-5FC987E6F43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839" name="Text Box 1">
          <a:extLst>
            <a:ext uri="{FF2B5EF4-FFF2-40B4-BE49-F238E27FC236}">
              <a16:creationId xmlns:a16="http://schemas.microsoft.com/office/drawing/2014/main" id="{58218AC8-61FE-4B08-850E-24C8A0FA415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840" name="Text Box 1">
          <a:extLst>
            <a:ext uri="{FF2B5EF4-FFF2-40B4-BE49-F238E27FC236}">
              <a16:creationId xmlns:a16="http://schemas.microsoft.com/office/drawing/2014/main" id="{EB3D0A3E-551C-4CB1-81D9-443D3682FD4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841" name="Text Box 1">
          <a:extLst>
            <a:ext uri="{FF2B5EF4-FFF2-40B4-BE49-F238E27FC236}">
              <a16:creationId xmlns:a16="http://schemas.microsoft.com/office/drawing/2014/main" id="{19C2DD26-B587-4856-8B0A-DFEA9B56950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842" name="Text Box 1">
          <a:extLst>
            <a:ext uri="{FF2B5EF4-FFF2-40B4-BE49-F238E27FC236}">
              <a16:creationId xmlns:a16="http://schemas.microsoft.com/office/drawing/2014/main" id="{8B2CA11F-B6F7-490E-98F9-4454E614FAC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843" name="Text Box 1">
          <a:extLst>
            <a:ext uri="{FF2B5EF4-FFF2-40B4-BE49-F238E27FC236}">
              <a16:creationId xmlns:a16="http://schemas.microsoft.com/office/drawing/2014/main" id="{0F6687B8-9B7C-4D4E-970F-D1C5D93A850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844" name="Text Box 1">
          <a:extLst>
            <a:ext uri="{FF2B5EF4-FFF2-40B4-BE49-F238E27FC236}">
              <a16:creationId xmlns:a16="http://schemas.microsoft.com/office/drawing/2014/main" id="{F115C57D-BBC4-4997-A1D0-6D6FC3E2B6E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845" name="Text Box 1">
          <a:extLst>
            <a:ext uri="{FF2B5EF4-FFF2-40B4-BE49-F238E27FC236}">
              <a16:creationId xmlns:a16="http://schemas.microsoft.com/office/drawing/2014/main" id="{B527C1FE-29D7-4394-BC0B-D9561DB2554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846" name="Text Box 1">
          <a:extLst>
            <a:ext uri="{FF2B5EF4-FFF2-40B4-BE49-F238E27FC236}">
              <a16:creationId xmlns:a16="http://schemas.microsoft.com/office/drawing/2014/main" id="{8D7E7144-6E29-47F0-AB2C-121EA8B4714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847" name="Text Box 1">
          <a:extLst>
            <a:ext uri="{FF2B5EF4-FFF2-40B4-BE49-F238E27FC236}">
              <a16:creationId xmlns:a16="http://schemas.microsoft.com/office/drawing/2014/main" id="{94D9B902-FA79-41D4-A70E-1328CBB4B62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848" name="Text Box 1">
          <a:extLst>
            <a:ext uri="{FF2B5EF4-FFF2-40B4-BE49-F238E27FC236}">
              <a16:creationId xmlns:a16="http://schemas.microsoft.com/office/drawing/2014/main" id="{2E6FD0CD-C2C6-4B5B-9DB1-918F3B0DFF6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849" name="Text Box 1">
          <a:extLst>
            <a:ext uri="{FF2B5EF4-FFF2-40B4-BE49-F238E27FC236}">
              <a16:creationId xmlns:a16="http://schemas.microsoft.com/office/drawing/2014/main" id="{BF11005D-A60E-41C6-93FA-33C0FF46ACD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850" name="Text Box 1">
          <a:extLst>
            <a:ext uri="{FF2B5EF4-FFF2-40B4-BE49-F238E27FC236}">
              <a16:creationId xmlns:a16="http://schemas.microsoft.com/office/drawing/2014/main" id="{AD823858-C4BA-4624-8D4E-2509D9465C9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851" name="Text Box 1">
          <a:extLst>
            <a:ext uri="{FF2B5EF4-FFF2-40B4-BE49-F238E27FC236}">
              <a16:creationId xmlns:a16="http://schemas.microsoft.com/office/drawing/2014/main" id="{EE194C11-2902-4883-A108-3E520C3CEFC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852" name="Text Box 1">
          <a:extLst>
            <a:ext uri="{FF2B5EF4-FFF2-40B4-BE49-F238E27FC236}">
              <a16:creationId xmlns:a16="http://schemas.microsoft.com/office/drawing/2014/main" id="{37E92ABE-E593-4F5F-AC55-671BF6A38B1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853" name="Text Box 1">
          <a:extLst>
            <a:ext uri="{FF2B5EF4-FFF2-40B4-BE49-F238E27FC236}">
              <a16:creationId xmlns:a16="http://schemas.microsoft.com/office/drawing/2014/main" id="{A8362022-A6F6-42C6-8AB2-126D1D41BEE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854" name="Text Box 1">
          <a:extLst>
            <a:ext uri="{FF2B5EF4-FFF2-40B4-BE49-F238E27FC236}">
              <a16:creationId xmlns:a16="http://schemas.microsoft.com/office/drawing/2014/main" id="{C1C6C500-21A7-48BC-ABAB-ACFE3E77004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855" name="Text Box 1">
          <a:extLst>
            <a:ext uri="{FF2B5EF4-FFF2-40B4-BE49-F238E27FC236}">
              <a16:creationId xmlns:a16="http://schemas.microsoft.com/office/drawing/2014/main" id="{A2360B6F-1819-4F35-B0AB-719448367EF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856" name="Text Box 1">
          <a:extLst>
            <a:ext uri="{FF2B5EF4-FFF2-40B4-BE49-F238E27FC236}">
              <a16:creationId xmlns:a16="http://schemas.microsoft.com/office/drawing/2014/main" id="{879E99F4-FCB6-4695-9F2E-5E6F5B3C163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857" name="Text Box 1">
          <a:extLst>
            <a:ext uri="{FF2B5EF4-FFF2-40B4-BE49-F238E27FC236}">
              <a16:creationId xmlns:a16="http://schemas.microsoft.com/office/drawing/2014/main" id="{F2F01BFA-948F-487C-8709-F692B68BCE0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858" name="Text Box 1">
          <a:extLst>
            <a:ext uri="{FF2B5EF4-FFF2-40B4-BE49-F238E27FC236}">
              <a16:creationId xmlns:a16="http://schemas.microsoft.com/office/drawing/2014/main" id="{AE9B6E1B-5F17-43A7-9245-AB924EB1DE9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859" name="Text Box 1">
          <a:extLst>
            <a:ext uri="{FF2B5EF4-FFF2-40B4-BE49-F238E27FC236}">
              <a16:creationId xmlns:a16="http://schemas.microsoft.com/office/drawing/2014/main" id="{02D677FA-22F1-44A8-95BD-08EC0D58A6C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860" name="Text Box 1">
          <a:extLst>
            <a:ext uri="{FF2B5EF4-FFF2-40B4-BE49-F238E27FC236}">
              <a16:creationId xmlns:a16="http://schemas.microsoft.com/office/drawing/2014/main" id="{3BDB4487-060C-4B26-A8B2-334F2DECD25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861" name="Text Box 1">
          <a:extLst>
            <a:ext uri="{FF2B5EF4-FFF2-40B4-BE49-F238E27FC236}">
              <a16:creationId xmlns:a16="http://schemas.microsoft.com/office/drawing/2014/main" id="{C0D62458-FFEC-4DBC-B06B-E1095D5906F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862" name="Text Box 1">
          <a:extLst>
            <a:ext uri="{FF2B5EF4-FFF2-40B4-BE49-F238E27FC236}">
              <a16:creationId xmlns:a16="http://schemas.microsoft.com/office/drawing/2014/main" id="{DC1EFE3B-6EB0-48B7-91D1-85C2142F77E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863" name="Text Box 1">
          <a:extLst>
            <a:ext uri="{FF2B5EF4-FFF2-40B4-BE49-F238E27FC236}">
              <a16:creationId xmlns:a16="http://schemas.microsoft.com/office/drawing/2014/main" id="{80901F1F-BAD7-4823-8213-9B4724831AA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864" name="Text Box 1">
          <a:extLst>
            <a:ext uri="{FF2B5EF4-FFF2-40B4-BE49-F238E27FC236}">
              <a16:creationId xmlns:a16="http://schemas.microsoft.com/office/drawing/2014/main" id="{13A9891B-743E-4CE3-A82F-DCD5AEE900E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865" name="Text Box 1">
          <a:extLst>
            <a:ext uri="{FF2B5EF4-FFF2-40B4-BE49-F238E27FC236}">
              <a16:creationId xmlns:a16="http://schemas.microsoft.com/office/drawing/2014/main" id="{2F2B0433-1A13-47DD-80CC-94D6FE7BA5C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866" name="Text Box 1">
          <a:extLst>
            <a:ext uri="{FF2B5EF4-FFF2-40B4-BE49-F238E27FC236}">
              <a16:creationId xmlns:a16="http://schemas.microsoft.com/office/drawing/2014/main" id="{47EBEE47-E84D-4AF1-9834-195C138A983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867" name="Text Box 1">
          <a:extLst>
            <a:ext uri="{FF2B5EF4-FFF2-40B4-BE49-F238E27FC236}">
              <a16:creationId xmlns:a16="http://schemas.microsoft.com/office/drawing/2014/main" id="{D8C6554C-4996-4A06-90BC-7C605F49EB3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868" name="Text Box 1">
          <a:extLst>
            <a:ext uri="{FF2B5EF4-FFF2-40B4-BE49-F238E27FC236}">
              <a16:creationId xmlns:a16="http://schemas.microsoft.com/office/drawing/2014/main" id="{53118A43-7CB2-4819-A617-CFFB0CC785E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869" name="Text Box 1">
          <a:extLst>
            <a:ext uri="{FF2B5EF4-FFF2-40B4-BE49-F238E27FC236}">
              <a16:creationId xmlns:a16="http://schemas.microsoft.com/office/drawing/2014/main" id="{C9E3887C-4B85-4373-B55D-129BCA5305C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870" name="Text Box 1">
          <a:extLst>
            <a:ext uri="{FF2B5EF4-FFF2-40B4-BE49-F238E27FC236}">
              <a16:creationId xmlns:a16="http://schemas.microsoft.com/office/drawing/2014/main" id="{30C2C82D-BB88-403E-A2C7-516E78B5AAE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871" name="Text Box 1">
          <a:extLst>
            <a:ext uri="{FF2B5EF4-FFF2-40B4-BE49-F238E27FC236}">
              <a16:creationId xmlns:a16="http://schemas.microsoft.com/office/drawing/2014/main" id="{8F7F8E1C-5ABA-4807-9EA2-F1F073BAAC1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872" name="Text Box 1">
          <a:extLst>
            <a:ext uri="{FF2B5EF4-FFF2-40B4-BE49-F238E27FC236}">
              <a16:creationId xmlns:a16="http://schemas.microsoft.com/office/drawing/2014/main" id="{665360D4-00BC-4A28-95F8-12CEAA92D9B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873" name="Text Box 1">
          <a:extLst>
            <a:ext uri="{FF2B5EF4-FFF2-40B4-BE49-F238E27FC236}">
              <a16:creationId xmlns:a16="http://schemas.microsoft.com/office/drawing/2014/main" id="{6706D6A9-27EB-487B-9780-60F83E4200B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874" name="Text Box 1">
          <a:extLst>
            <a:ext uri="{FF2B5EF4-FFF2-40B4-BE49-F238E27FC236}">
              <a16:creationId xmlns:a16="http://schemas.microsoft.com/office/drawing/2014/main" id="{907D1191-4E29-43CA-9E92-DB534E14B92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875" name="Text Box 1">
          <a:extLst>
            <a:ext uri="{FF2B5EF4-FFF2-40B4-BE49-F238E27FC236}">
              <a16:creationId xmlns:a16="http://schemas.microsoft.com/office/drawing/2014/main" id="{B8ED9BB0-61A8-4A2A-AE72-C18A45A2CB6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876" name="Text Box 1">
          <a:extLst>
            <a:ext uri="{FF2B5EF4-FFF2-40B4-BE49-F238E27FC236}">
              <a16:creationId xmlns:a16="http://schemas.microsoft.com/office/drawing/2014/main" id="{C3E77EDD-6CE8-4640-AB05-60C5EE9BECE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877" name="Text Box 1">
          <a:extLst>
            <a:ext uri="{FF2B5EF4-FFF2-40B4-BE49-F238E27FC236}">
              <a16:creationId xmlns:a16="http://schemas.microsoft.com/office/drawing/2014/main" id="{F0160E51-6739-4385-8D84-50DC1A98BCD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878" name="Text Box 1">
          <a:extLst>
            <a:ext uri="{FF2B5EF4-FFF2-40B4-BE49-F238E27FC236}">
              <a16:creationId xmlns:a16="http://schemas.microsoft.com/office/drawing/2014/main" id="{F1CB5DB3-3FFB-42B0-AE50-4B0190BA890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879" name="Text Box 1">
          <a:extLst>
            <a:ext uri="{FF2B5EF4-FFF2-40B4-BE49-F238E27FC236}">
              <a16:creationId xmlns:a16="http://schemas.microsoft.com/office/drawing/2014/main" id="{39B4D014-EC7D-4D35-8A34-631169D3CA9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880" name="Text Box 1">
          <a:extLst>
            <a:ext uri="{FF2B5EF4-FFF2-40B4-BE49-F238E27FC236}">
              <a16:creationId xmlns:a16="http://schemas.microsoft.com/office/drawing/2014/main" id="{591AD678-98CF-4757-957E-3199E7D3AA1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881" name="Text Box 1">
          <a:extLst>
            <a:ext uri="{FF2B5EF4-FFF2-40B4-BE49-F238E27FC236}">
              <a16:creationId xmlns:a16="http://schemas.microsoft.com/office/drawing/2014/main" id="{2D507891-9EE4-4E50-B33B-55EE3DBA20A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882" name="Text Box 1">
          <a:extLst>
            <a:ext uri="{FF2B5EF4-FFF2-40B4-BE49-F238E27FC236}">
              <a16:creationId xmlns:a16="http://schemas.microsoft.com/office/drawing/2014/main" id="{778BA342-DEAA-42B6-8132-3E5E1A05515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883" name="Text Box 1">
          <a:extLst>
            <a:ext uri="{FF2B5EF4-FFF2-40B4-BE49-F238E27FC236}">
              <a16:creationId xmlns:a16="http://schemas.microsoft.com/office/drawing/2014/main" id="{9F1A315B-F926-4305-B5F5-AA36261CF66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884" name="Text Box 1">
          <a:extLst>
            <a:ext uri="{FF2B5EF4-FFF2-40B4-BE49-F238E27FC236}">
              <a16:creationId xmlns:a16="http://schemas.microsoft.com/office/drawing/2014/main" id="{395AFF9F-B8D0-4F3F-B9D8-CDF12C38327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885" name="Text Box 1">
          <a:extLst>
            <a:ext uri="{FF2B5EF4-FFF2-40B4-BE49-F238E27FC236}">
              <a16:creationId xmlns:a16="http://schemas.microsoft.com/office/drawing/2014/main" id="{99519A9B-DBC8-49B7-BD2E-9939348BF7F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886" name="Text Box 1">
          <a:extLst>
            <a:ext uri="{FF2B5EF4-FFF2-40B4-BE49-F238E27FC236}">
              <a16:creationId xmlns:a16="http://schemas.microsoft.com/office/drawing/2014/main" id="{354550F7-2262-4A1A-9B5D-5D1D0232098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887" name="Text Box 1">
          <a:extLst>
            <a:ext uri="{FF2B5EF4-FFF2-40B4-BE49-F238E27FC236}">
              <a16:creationId xmlns:a16="http://schemas.microsoft.com/office/drawing/2014/main" id="{2A884FF6-28B1-49EC-9B96-81E2D046BCF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888" name="Text Box 1">
          <a:extLst>
            <a:ext uri="{FF2B5EF4-FFF2-40B4-BE49-F238E27FC236}">
              <a16:creationId xmlns:a16="http://schemas.microsoft.com/office/drawing/2014/main" id="{20441E13-86C6-4684-8850-F492D669859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889" name="Text Box 1">
          <a:extLst>
            <a:ext uri="{FF2B5EF4-FFF2-40B4-BE49-F238E27FC236}">
              <a16:creationId xmlns:a16="http://schemas.microsoft.com/office/drawing/2014/main" id="{A7363A1B-64B1-402E-8108-9932BB23B2E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890" name="Text Box 1">
          <a:extLst>
            <a:ext uri="{FF2B5EF4-FFF2-40B4-BE49-F238E27FC236}">
              <a16:creationId xmlns:a16="http://schemas.microsoft.com/office/drawing/2014/main" id="{F58D73E9-EEAC-4B64-AE87-228F3D84349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891" name="Text Box 1">
          <a:extLst>
            <a:ext uri="{FF2B5EF4-FFF2-40B4-BE49-F238E27FC236}">
              <a16:creationId xmlns:a16="http://schemas.microsoft.com/office/drawing/2014/main" id="{8A16CD73-B686-47D9-BC7A-9EDE496F59E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892" name="Text Box 1">
          <a:extLst>
            <a:ext uri="{FF2B5EF4-FFF2-40B4-BE49-F238E27FC236}">
              <a16:creationId xmlns:a16="http://schemas.microsoft.com/office/drawing/2014/main" id="{33DC13BD-7D54-45EB-AB10-71774BFB87E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893" name="Text Box 1">
          <a:extLst>
            <a:ext uri="{FF2B5EF4-FFF2-40B4-BE49-F238E27FC236}">
              <a16:creationId xmlns:a16="http://schemas.microsoft.com/office/drawing/2014/main" id="{BD9C278F-6B1D-4832-B776-F3BF1B94939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894" name="Text Box 1">
          <a:extLst>
            <a:ext uri="{FF2B5EF4-FFF2-40B4-BE49-F238E27FC236}">
              <a16:creationId xmlns:a16="http://schemas.microsoft.com/office/drawing/2014/main" id="{C4683074-66D7-4AE0-AB63-56D080792B0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895" name="Text Box 1">
          <a:extLst>
            <a:ext uri="{FF2B5EF4-FFF2-40B4-BE49-F238E27FC236}">
              <a16:creationId xmlns:a16="http://schemas.microsoft.com/office/drawing/2014/main" id="{1FB7769D-E6E8-4D63-8667-3A0020470AD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896" name="Text Box 1">
          <a:extLst>
            <a:ext uri="{FF2B5EF4-FFF2-40B4-BE49-F238E27FC236}">
              <a16:creationId xmlns:a16="http://schemas.microsoft.com/office/drawing/2014/main" id="{A2A33DAA-C7D2-415A-A292-37B60D510BB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1897" name="Text Box 1">
          <a:extLst>
            <a:ext uri="{FF2B5EF4-FFF2-40B4-BE49-F238E27FC236}">
              <a16:creationId xmlns:a16="http://schemas.microsoft.com/office/drawing/2014/main" id="{B4946BF9-425E-4AB1-937B-4B8727E038C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898" name="Text Box 1">
          <a:extLst>
            <a:ext uri="{FF2B5EF4-FFF2-40B4-BE49-F238E27FC236}">
              <a16:creationId xmlns:a16="http://schemas.microsoft.com/office/drawing/2014/main" id="{61A408BA-6968-4805-8003-A25D1664818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899" name="Text Box 1">
          <a:extLst>
            <a:ext uri="{FF2B5EF4-FFF2-40B4-BE49-F238E27FC236}">
              <a16:creationId xmlns:a16="http://schemas.microsoft.com/office/drawing/2014/main" id="{BD36FED9-4088-4573-9BC9-EF673CB0B3E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900" name="Text Box 1">
          <a:extLst>
            <a:ext uri="{FF2B5EF4-FFF2-40B4-BE49-F238E27FC236}">
              <a16:creationId xmlns:a16="http://schemas.microsoft.com/office/drawing/2014/main" id="{7DDD49EB-D575-49FF-90CE-8063A6B5768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901" name="Text Box 1">
          <a:extLst>
            <a:ext uri="{FF2B5EF4-FFF2-40B4-BE49-F238E27FC236}">
              <a16:creationId xmlns:a16="http://schemas.microsoft.com/office/drawing/2014/main" id="{27FB55CF-692C-478D-96AE-89F99D72AB3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902" name="Text Box 1">
          <a:extLst>
            <a:ext uri="{FF2B5EF4-FFF2-40B4-BE49-F238E27FC236}">
              <a16:creationId xmlns:a16="http://schemas.microsoft.com/office/drawing/2014/main" id="{F894DCEA-032C-4BD8-846D-C6154AF7858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903" name="Text Box 1">
          <a:extLst>
            <a:ext uri="{FF2B5EF4-FFF2-40B4-BE49-F238E27FC236}">
              <a16:creationId xmlns:a16="http://schemas.microsoft.com/office/drawing/2014/main" id="{4FEDC82A-B0BD-4348-AAFC-93EA6C3E3EF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904" name="Text Box 1">
          <a:extLst>
            <a:ext uri="{FF2B5EF4-FFF2-40B4-BE49-F238E27FC236}">
              <a16:creationId xmlns:a16="http://schemas.microsoft.com/office/drawing/2014/main" id="{FB46D036-CBA4-4184-BC11-F69ED299B37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905" name="Text Box 1">
          <a:extLst>
            <a:ext uri="{FF2B5EF4-FFF2-40B4-BE49-F238E27FC236}">
              <a16:creationId xmlns:a16="http://schemas.microsoft.com/office/drawing/2014/main" id="{70F0DA4F-477F-4277-929A-838E5C9EF46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906" name="Text Box 1">
          <a:extLst>
            <a:ext uri="{FF2B5EF4-FFF2-40B4-BE49-F238E27FC236}">
              <a16:creationId xmlns:a16="http://schemas.microsoft.com/office/drawing/2014/main" id="{69B1F6EB-69B5-4C24-80E5-946156B5A4C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907" name="Text Box 1">
          <a:extLst>
            <a:ext uri="{FF2B5EF4-FFF2-40B4-BE49-F238E27FC236}">
              <a16:creationId xmlns:a16="http://schemas.microsoft.com/office/drawing/2014/main" id="{97C4ECE4-3BEE-42F0-97B0-718846696E7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908" name="Text Box 1">
          <a:extLst>
            <a:ext uri="{FF2B5EF4-FFF2-40B4-BE49-F238E27FC236}">
              <a16:creationId xmlns:a16="http://schemas.microsoft.com/office/drawing/2014/main" id="{623DBECA-A9BB-407F-9FEE-405BE226885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909" name="Text Box 1">
          <a:extLst>
            <a:ext uri="{FF2B5EF4-FFF2-40B4-BE49-F238E27FC236}">
              <a16:creationId xmlns:a16="http://schemas.microsoft.com/office/drawing/2014/main" id="{04B3C179-FB9E-49A4-9A36-D44A9BC6942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910" name="Text Box 1">
          <a:extLst>
            <a:ext uri="{FF2B5EF4-FFF2-40B4-BE49-F238E27FC236}">
              <a16:creationId xmlns:a16="http://schemas.microsoft.com/office/drawing/2014/main" id="{D012F25C-3781-4C47-8A23-D54BE68D4E9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911" name="Text Box 1">
          <a:extLst>
            <a:ext uri="{FF2B5EF4-FFF2-40B4-BE49-F238E27FC236}">
              <a16:creationId xmlns:a16="http://schemas.microsoft.com/office/drawing/2014/main" id="{3F2C3E5D-DC14-45CF-9C1D-2FEA057261E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912" name="Text Box 1">
          <a:extLst>
            <a:ext uri="{FF2B5EF4-FFF2-40B4-BE49-F238E27FC236}">
              <a16:creationId xmlns:a16="http://schemas.microsoft.com/office/drawing/2014/main" id="{85EC1122-5A6E-4F86-B1E0-8BD4B98222C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913" name="Text Box 1">
          <a:extLst>
            <a:ext uri="{FF2B5EF4-FFF2-40B4-BE49-F238E27FC236}">
              <a16:creationId xmlns:a16="http://schemas.microsoft.com/office/drawing/2014/main" id="{726827A9-7423-4349-AC0A-2330F2244B5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914" name="Text Box 1">
          <a:extLst>
            <a:ext uri="{FF2B5EF4-FFF2-40B4-BE49-F238E27FC236}">
              <a16:creationId xmlns:a16="http://schemas.microsoft.com/office/drawing/2014/main" id="{5CE47137-6CFA-4B90-99A3-4E41F8F2BCB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915" name="Text Box 1">
          <a:extLst>
            <a:ext uri="{FF2B5EF4-FFF2-40B4-BE49-F238E27FC236}">
              <a16:creationId xmlns:a16="http://schemas.microsoft.com/office/drawing/2014/main" id="{2F8EBFB0-CC23-42FA-B442-4E3BBC76C51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916" name="Text Box 1">
          <a:extLst>
            <a:ext uri="{FF2B5EF4-FFF2-40B4-BE49-F238E27FC236}">
              <a16:creationId xmlns:a16="http://schemas.microsoft.com/office/drawing/2014/main" id="{94259C19-675C-4A12-8636-75110D587DD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917" name="Text Box 1">
          <a:extLst>
            <a:ext uri="{FF2B5EF4-FFF2-40B4-BE49-F238E27FC236}">
              <a16:creationId xmlns:a16="http://schemas.microsoft.com/office/drawing/2014/main" id="{4C84B6CD-2AE0-4934-880C-838689ED492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918" name="Text Box 1">
          <a:extLst>
            <a:ext uri="{FF2B5EF4-FFF2-40B4-BE49-F238E27FC236}">
              <a16:creationId xmlns:a16="http://schemas.microsoft.com/office/drawing/2014/main" id="{A88E67FC-73AD-4F7F-A3C7-4119F1E1B73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919" name="Text Box 1">
          <a:extLst>
            <a:ext uri="{FF2B5EF4-FFF2-40B4-BE49-F238E27FC236}">
              <a16:creationId xmlns:a16="http://schemas.microsoft.com/office/drawing/2014/main" id="{B487B35F-77B5-4A6D-9B41-1E4C7D19F1B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920" name="Text Box 1">
          <a:extLst>
            <a:ext uri="{FF2B5EF4-FFF2-40B4-BE49-F238E27FC236}">
              <a16:creationId xmlns:a16="http://schemas.microsoft.com/office/drawing/2014/main" id="{FCE29BEC-B119-4A99-9425-4E3B7BA528F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921" name="Text Box 1">
          <a:extLst>
            <a:ext uri="{FF2B5EF4-FFF2-40B4-BE49-F238E27FC236}">
              <a16:creationId xmlns:a16="http://schemas.microsoft.com/office/drawing/2014/main" id="{45FF4228-56BD-4F93-942E-F6202FC9660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922" name="Text Box 1">
          <a:extLst>
            <a:ext uri="{FF2B5EF4-FFF2-40B4-BE49-F238E27FC236}">
              <a16:creationId xmlns:a16="http://schemas.microsoft.com/office/drawing/2014/main" id="{419FD769-57A5-4A50-9CA5-5CB29EB3AEF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923" name="Text Box 1">
          <a:extLst>
            <a:ext uri="{FF2B5EF4-FFF2-40B4-BE49-F238E27FC236}">
              <a16:creationId xmlns:a16="http://schemas.microsoft.com/office/drawing/2014/main" id="{E345030F-1818-4407-B4F0-D48990DBDFA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924" name="Text Box 1">
          <a:extLst>
            <a:ext uri="{FF2B5EF4-FFF2-40B4-BE49-F238E27FC236}">
              <a16:creationId xmlns:a16="http://schemas.microsoft.com/office/drawing/2014/main" id="{6DC4B547-E902-47DF-8F72-11ED259863F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925" name="Text Box 1">
          <a:extLst>
            <a:ext uri="{FF2B5EF4-FFF2-40B4-BE49-F238E27FC236}">
              <a16:creationId xmlns:a16="http://schemas.microsoft.com/office/drawing/2014/main" id="{F5E5A57E-6E6D-4A35-B0F2-03910384540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926" name="Text Box 1">
          <a:extLst>
            <a:ext uri="{FF2B5EF4-FFF2-40B4-BE49-F238E27FC236}">
              <a16:creationId xmlns:a16="http://schemas.microsoft.com/office/drawing/2014/main" id="{6964D568-0147-4C3C-A363-7AB49086257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927" name="Text Box 1">
          <a:extLst>
            <a:ext uri="{FF2B5EF4-FFF2-40B4-BE49-F238E27FC236}">
              <a16:creationId xmlns:a16="http://schemas.microsoft.com/office/drawing/2014/main" id="{BBE4AFF7-B05A-4250-9E36-4FBB3E3C660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928" name="Text Box 1">
          <a:extLst>
            <a:ext uri="{FF2B5EF4-FFF2-40B4-BE49-F238E27FC236}">
              <a16:creationId xmlns:a16="http://schemas.microsoft.com/office/drawing/2014/main" id="{0924898E-0107-472B-AC04-DD616A817C1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929" name="Text Box 1">
          <a:extLst>
            <a:ext uri="{FF2B5EF4-FFF2-40B4-BE49-F238E27FC236}">
              <a16:creationId xmlns:a16="http://schemas.microsoft.com/office/drawing/2014/main" id="{32CB0D68-0C75-46AB-9CA6-9C290BFE292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930" name="Text Box 1">
          <a:extLst>
            <a:ext uri="{FF2B5EF4-FFF2-40B4-BE49-F238E27FC236}">
              <a16:creationId xmlns:a16="http://schemas.microsoft.com/office/drawing/2014/main" id="{3E03CDC6-4456-4333-B28F-37F62697F37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931" name="Text Box 1">
          <a:extLst>
            <a:ext uri="{FF2B5EF4-FFF2-40B4-BE49-F238E27FC236}">
              <a16:creationId xmlns:a16="http://schemas.microsoft.com/office/drawing/2014/main" id="{146AABE6-4215-440C-A546-AFFE9933B81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1932" name="Text Box 1">
          <a:extLst>
            <a:ext uri="{FF2B5EF4-FFF2-40B4-BE49-F238E27FC236}">
              <a16:creationId xmlns:a16="http://schemas.microsoft.com/office/drawing/2014/main" id="{DAB92190-D798-47FE-966D-CF0C795CE2D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933" name="Text Box 1">
          <a:extLst>
            <a:ext uri="{FF2B5EF4-FFF2-40B4-BE49-F238E27FC236}">
              <a16:creationId xmlns:a16="http://schemas.microsoft.com/office/drawing/2014/main" id="{23389171-AB57-4268-BD46-63B0E5A97E7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934" name="Text Box 1">
          <a:extLst>
            <a:ext uri="{FF2B5EF4-FFF2-40B4-BE49-F238E27FC236}">
              <a16:creationId xmlns:a16="http://schemas.microsoft.com/office/drawing/2014/main" id="{C3ABF177-D5E2-4A1D-ADCF-FE34B4B5558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935" name="Text Box 1">
          <a:extLst>
            <a:ext uri="{FF2B5EF4-FFF2-40B4-BE49-F238E27FC236}">
              <a16:creationId xmlns:a16="http://schemas.microsoft.com/office/drawing/2014/main" id="{3DC50ED1-A3DF-4F6A-A686-DC69BC10137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936" name="Text Box 1">
          <a:extLst>
            <a:ext uri="{FF2B5EF4-FFF2-40B4-BE49-F238E27FC236}">
              <a16:creationId xmlns:a16="http://schemas.microsoft.com/office/drawing/2014/main" id="{9E0471E7-AD0B-415D-B57C-CDCB3790235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937" name="Text Box 1">
          <a:extLst>
            <a:ext uri="{FF2B5EF4-FFF2-40B4-BE49-F238E27FC236}">
              <a16:creationId xmlns:a16="http://schemas.microsoft.com/office/drawing/2014/main" id="{94D7B07E-B001-4718-B333-11C89D26587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938" name="Text Box 1">
          <a:extLst>
            <a:ext uri="{FF2B5EF4-FFF2-40B4-BE49-F238E27FC236}">
              <a16:creationId xmlns:a16="http://schemas.microsoft.com/office/drawing/2014/main" id="{532CB105-E169-489A-9E09-00D79B3EA23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939" name="Text Box 1">
          <a:extLst>
            <a:ext uri="{FF2B5EF4-FFF2-40B4-BE49-F238E27FC236}">
              <a16:creationId xmlns:a16="http://schemas.microsoft.com/office/drawing/2014/main" id="{12060EB5-4EAF-486A-81A5-7EA3DFFA63B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940" name="Text Box 1">
          <a:extLst>
            <a:ext uri="{FF2B5EF4-FFF2-40B4-BE49-F238E27FC236}">
              <a16:creationId xmlns:a16="http://schemas.microsoft.com/office/drawing/2014/main" id="{3BBBA78F-4698-4B61-A689-6FBBF53CC75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941" name="Text Box 1">
          <a:extLst>
            <a:ext uri="{FF2B5EF4-FFF2-40B4-BE49-F238E27FC236}">
              <a16:creationId xmlns:a16="http://schemas.microsoft.com/office/drawing/2014/main" id="{179EF3B4-29C2-44FD-B5F9-EAEE04F3C3C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942" name="Text Box 1">
          <a:extLst>
            <a:ext uri="{FF2B5EF4-FFF2-40B4-BE49-F238E27FC236}">
              <a16:creationId xmlns:a16="http://schemas.microsoft.com/office/drawing/2014/main" id="{48DDD6C6-3303-467C-8354-72D836CE220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943" name="Text Box 1">
          <a:extLst>
            <a:ext uri="{FF2B5EF4-FFF2-40B4-BE49-F238E27FC236}">
              <a16:creationId xmlns:a16="http://schemas.microsoft.com/office/drawing/2014/main" id="{127CF501-29BC-4463-82B7-852F3EC900B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944" name="Text Box 1">
          <a:extLst>
            <a:ext uri="{FF2B5EF4-FFF2-40B4-BE49-F238E27FC236}">
              <a16:creationId xmlns:a16="http://schemas.microsoft.com/office/drawing/2014/main" id="{445BBA05-1EC7-42AB-9DE9-A8FFB3DD85C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945" name="Text Box 1">
          <a:extLst>
            <a:ext uri="{FF2B5EF4-FFF2-40B4-BE49-F238E27FC236}">
              <a16:creationId xmlns:a16="http://schemas.microsoft.com/office/drawing/2014/main" id="{9F041B49-F368-4527-9F58-67B626C9097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946" name="Text Box 1">
          <a:extLst>
            <a:ext uri="{FF2B5EF4-FFF2-40B4-BE49-F238E27FC236}">
              <a16:creationId xmlns:a16="http://schemas.microsoft.com/office/drawing/2014/main" id="{0C1CC5E6-C6A0-4127-B8B1-D14A5DC6962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947" name="Text Box 1">
          <a:extLst>
            <a:ext uri="{FF2B5EF4-FFF2-40B4-BE49-F238E27FC236}">
              <a16:creationId xmlns:a16="http://schemas.microsoft.com/office/drawing/2014/main" id="{0BA54DE7-779E-4CDB-9EC1-7E5D9AC8915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948" name="Text Box 1">
          <a:extLst>
            <a:ext uri="{FF2B5EF4-FFF2-40B4-BE49-F238E27FC236}">
              <a16:creationId xmlns:a16="http://schemas.microsoft.com/office/drawing/2014/main" id="{FA4D666A-2569-4452-A027-209214808C2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949" name="Text Box 1">
          <a:extLst>
            <a:ext uri="{FF2B5EF4-FFF2-40B4-BE49-F238E27FC236}">
              <a16:creationId xmlns:a16="http://schemas.microsoft.com/office/drawing/2014/main" id="{7D424442-1B7B-4105-903A-63A7C3280ED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950" name="Text Box 1">
          <a:extLst>
            <a:ext uri="{FF2B5EF4-FFF2-40B4-BE49-F238E27FC236}">
              <a16:creationId xmlns:a16="http://schemas.microsoft.com/office/drawing/2014/main" id="{AB37FA26-3AA9-424F-800C-708B6BA1DE4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951" name="Text Box 1">
          <a:extLst>
            <a:ext uri="{FF2B5EF4-FFF2-40B4-BE49-F238E27FC236}">
              <a16:creationId xmlns:a16="http://schemas.microsoft.com/office/drawing/2014/main" id="{CA61A7CD-91E0-4267-B58B-528F8EB28C9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952" name="Text Box 1">
          <a:extLst>
            <a:ext uri="{FF2B5EF4-FFF2-40B4-BE49-F238E27FC236}">
              <a16:creationId xmlns:a16="http://schemas.microsoft.com/office/drawing/2014/main" id="{CFD87E0B-A04F-4EE4-8FF6-6495DDB6DA5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953" name="Text Box 1">
          <a:extLst>
            <a:ext uri="{FF2B5EF4-FFF2-40B4-BE49-F238E27FC236}">
              <a16:creationId xmlns:a16="http://schemas.microsoft.com/office/drawing/2014/main" id="{4FC0215A-B324-4623-A473-E26B89FA8A9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954" name="Text Box 1">
          <a:extLst>
            <a:ext uri="{FF2B5EF4-FFF2-40B4-BE49-F238E27FC236}">
              <a16:creationId xmlns:a16="http://schemas.microsoft.com/office/drawing/2014/main" id="{392D4307-085E-4BCC-ACB0-B6C45396528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955" name="Text Box 1">
          <a:extLst>
            <a:ext uri="{FF2B5EF4-FFF2-40B4-BE49-F238E27FC236}">
              <a16:creationId xmlns:a16="http://schemas.microsoft.com/office/drawing/2014/main" id="{DAA73A8E-962F-460A-90CC-1D472843E51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956" name="Text Box 1">
          <a:extLst>
            <a:ext uri="{FF2B5EF4-FFF2-40B4-BE49-F238E27FC236}">
              <a16:creationId xmlns:a16="http://schemas.microsoft.com/office/drawing/2014/main" id="{207D42FD-C13A-4942-BA91-2E8F052840F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957" name="Text Box 1">
          <a:extLst>
            <a:ext uri="{FF2B5EF4-FFF2-40B4-BE49-F238E27FC236}">
              <a16:creationId xmlns:a16="http://schemas.microsoft.com/office/drawing/2014/main" id="{BD01FF46-D8A8-4408-90FC-9ADF32872BF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958" name="Text Box 1">
          <a:extLst>
            <a:ext uri="{FF2B5EF4-FFF2-40B4-BE49-F238E27FC236}">
              <a16:creationId xmlns:a16="http://schemas.microsoft.com/office/drawing/2014/main" id="{EA120A2A-95B3-47E8-AFA1-1CEFB52BAEF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959" name="Text Box 1">
          <a:extLst>
            <a:ext uri="{FF2B5EF4-FFF2-40B4-BE49-F238E27FC236}">
              <a16:creationId xmlns:a16="http://schemas.microsoft.com/office/drawing/2014/main" id="{FD8238DD-1622-49D3-8EDB-B907C7ED011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960" name="Text Box 1">
          <a:extLst>
            <a:ext uri="{FF2B5EF4-FFF2-40B4-BE49-F238E27FC236}">
              <a16:creationId xmlns:a16="http://schemas.microsoft.com/office/drawing/2014/main" id="{36B022D3-F529-4231-A321-B1DC0A4A2F7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961" name="Text Box 1">
          <a:extLst>
            <a:ext uri="{FF2B5EF4-FFF2-40B4-BE49-F238E27FC236}">
              <a16:creationId xmlns:a16="http://schemas.microsoft.com/office/drawing/2014/main" id="{0803C655-78D7-4524-843D-CF8DC816770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962" name="Text Box 1">
          <a:extLst>
            <a:ext uri="{FF2B5EF4-FFF2-40B4-BE49-F238E27FC236}">
              <a16:creationId xmlns:a16="http://schemas.microsoft.com/office/drawing/2014/main" id="{504DC467-E3CB-4A33-A1C7-A9BAC1ACFAE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963" name="Text Box 1">
          <a:extLst>
            <a:ext uri="{FF2B5EF4-FFF2-40B4-BE49-F238E27FC236}">
              <a16:creationId xmlns:a16="http://schemas.microsoft.com/office/drawing/2014/main" id="{16ABD722-2C45-48E9-92CA-53D3B1A91E8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964" name="Text Box 1">
          <a:extLst>
            <a:ext uri="{FF2B5EF4-FFF2-40B4-BE49-F238E27FC236}">
              <a16:creationId xmlns:a16="http://schemas.microsoft.com/office/drawing/2014/main" id="{860A3423-9C41-4D07-BB47-6087904E578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965" name="Text Box 1">
          <a:extLst>
            <a:ext uri="{FF2B5EF4-FFF2-40B4-BE49-F238E27FC236}">
              <a16:creationId xmlns:a16="http://schemas.microsoft.com/office/drawing/2014/main" id="{E3168F8A-EDDC-4081-BFC2-417426A5E2B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966" name="Text Box 1">
          <a:extLst>
            <a:ext uri="{FF2B5EF4-FFF2-40B4-BE49-F238E27FC236}">
              <a16:creationId xmlns:a16="http://schemas.microsoft.com/office/drawing/2014/main" id="{CD5F5526-CA9D-4734-9C1E-AFC5A082785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967" name="Text Box 1">
          <a:extLst>
            <a:ext uri="{FF2B5EF4-FFF2-40B4-BE49-F238E27FC236}">
              <a16:creationId xmlns:a16="http://schemas.microsoft.com/office/drawing/2014/main" id="{35FDD5AC-4DB7-4F7F-8B9F-24696D4EA64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968" name="Text Box 1">
          <a:extLst>
            <a:ext uri="{FF2B5EF4-FFF2-40B4-BE49-F238E27FC236}">
              <a16:creationId xmlns:a16="http://schemas.microsoft.com/office/drawing/2014/main" id="{F49AA255-16FE-4040-9AF0-8F5A67287FF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969" name="Text Box 1">
          <a:extLst>
            <a:ext uri="{FF2B5EF4-FFF2-40B4-BE49-F238E27FC236}">
              <a16:creationId xmlns:a16="http://schemas.microsoft.com/office/drawing/2014/main" id="{37D1525E-92CE-40C2-A658-7AB5FE30FD2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970" name="Text Box 1">
          <a:extLst>
            <a:ext uri="{FF2B5EF4-FFF2-40B4-BE49-F238E27FC236}">
              <a16:creationId xmlns:a16="http://schemas.microsoft.com/office/drawing/2014/main" id="{2BD168AB-DD34-49B3-87FB-E8E3502088B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971" name="Text Box 1">
          <a:extLst>
            <a:ext uri="{FF2B5EF4-FFF2-40B4-BE49-F238E27FC236}">
              <a16:creationId xmlns:a16="http://schemas.microsoft.com/office/drawing/2014/main" id="{B2454BA2-FDB5-4975-BD23-96F59B05563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972" name="Text Box 1">
          <a:extLst>
            <a:ext uri="{FF2B5EF4-FFF2-40B4-BE49-F238E27FC236}">
              <a16:creationId xmlns:a16="http://schemas.microsoft.com/office/drawing/2014/main" id="{1829E42C-CCA7-4CC4-BB67-569FA436DB8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973" name="Text Box 1">
          <a:extLst>
            <a:ext uri="{FF2B5EF4-FFF2-40B4-BE49-F238E27FC236}">
              <a16:creationId xmlns:a16="http://schemas.microsoft.com/office/drawing/2014/main" id="{97065E34-C690-4289-B6EF-269FCC4DE8A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974" name="Text Box 1">
          <a:extLst>
            <a:ext uri="{FF2B5EF4-FFF2-40B4-BE49-F238E27FC236}">
              <a16:creationId xmlns:a16="http://schemas.microsoft.com/office/drawing/2014/main" id="{F083FFF2-4312-4097-96B1-E7EF85EC135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975" name="Text Box 1">
          <a:extLst>
            <a:ext uri="{FF2B5EF4-FFF2-40B4-BE49-F238E27FC236}">
              <a16:creationId xmlns:a16="http://schemas.microsoft.com/office/drawing/2014/main" id="{D2858A2B-CDCC-404F-9BCB-08A83BCC8FB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976" name="Text Box 1">
          <a:extLst>
            <a:ext uri="{FF2B5EF4-FFF2-40B4-BE49-F238E27FC236}">
              <a16:creationId xmlns:a16="http://schemas.microsoft.com/office/drawing/2014/main" id="{2595C6B0-5CAE-4E08-8B40-F5E10DF6ADD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977" name="Text Box 1">
          <a:extLst>
            <a:ext uri="{FF2B5EF4-FFF2-40B4-BE49-F238E27FC236}">
              <a16:creationId xmlns:a16="http://schemas.microsoft.com/office/drawing/2014/main" id="{4B8EE67B-AF0D-49DE-8BBC-E6250882842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978" name="Text Box 1">
          <a:extLst>
            <a:ext uri="{FF2B5EF4-FFF2-40B4-BE49-F238E27FC236}">
              <a16:creationId xmlns:a16="http://schemas.microsoft.com/office/drawing/2014/main" id="{1A24B5A8-60D1-4F6E-B1F7-B6808EA54EC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979" name="Text Box 1">
          <a:extLst>
            <a:ext uri="{FF2B5EF4-FFF2-40B4-BE49-F238E27FC236}">
              <a16:creationId xmlns:a16="http://schemas.microsoft.com/office/drawing/2014/main" id="{2925C111-FC1A-4508-A51D-92C6C35D405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980" name="Text Box 1">
          <a:extLst>
            <a:ext uri="{FF2B5EF4-FFF2-40B4-BE49-F238E27FC236}">
              <a16:creationId xmlns:a16="http://schemas.microsoft.com/office/drawing/2014/main" id="{5FAB4220-9C3B-4292-8CDC-F2DD9C06E75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981" name="Text Box 1">
          <a:extLst>
            <a:ext uri="{FF2B5EF4-FFF2-40B4-BE49-F238E27FC236}">
              <a16:creationId xmlns:a16="http://schemas.microsoft.com/office/drawing/2014/main" id="{865FE68D-10C1-4485-863D-FA15FE64274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982" name="Text Box 1">
          <a:extLst>
            <a:ext uri="{FF2B5EF4-FFF2-40B4-BE49-F238E27FC236}">
              <a16:creationId xmlns:a16="http://schemas.microsoft.com/office/drawing/2014/main" id="{20F56A49-A38B-4EBB-BB1B-802B92FC88E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983" name="Text Box 1">
          <a:extLst>
            <a:ext uri="{FF2B5EF4-FFF2-40B4-BE49-F238E27FC236}">
              <a16:creationId xmlns:a16="http://schemas.microsoft.com/office/drawing/2014/main" id="{8D0EE08A-3D4A-4B88-A3AA-D111A18B7AE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984" name="Text Box 1">
          <a:extLst>
            <a:ext uri="{FF2B5EF4-FFF2-40B4-BE49-F238E27FC236}">
              <a16:creationId xmlns:a16="http://schemas.microsoft.com/office/drawing/2014/main" id="{A38E38AA-DE7E-446A-97E8-93520079A84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985" name="Text Box 1">
          <a:extLst>
            <a:ext uri="{FF2B5EF4-FFF2-40B4-BE49-F238E27FC236}">
              <a16:creationId xmlns:a16="http://schemas.microsoft.com/office/drawing/2014/main" id="{073E4B5C-7F55-4CF3-85AB-3C199BF432A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986" name="Text Box 1">
          <a:extLst>
            <a:ext uri="{FF2B5EF4-FFF2-40B4-BE49-F238E27FC236}">
              <a16:creationId xmlns:a16="http://schemas.microsoft.com/office/drawing/2014/main" id="{EB3A43A1-10F3-4611-9157-EFA0052FD2E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987" name="Text Box 1">
          <a:extLst>
            <a:ext uri="{FF2B5EF4-FFF2-40B4-BE49-F238E27FC236}">
              <a16:creationId xmlns:a16="http://schemas.microsoft.com/office/drawing/2014/main" id="{AACB1AA8-B142-4216-A477-8A5FE22D93A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988" name="Text Box 1">
          <a:extLst>
            <a:ext uri="{FF2B5EF4-FFF2-40B4-BE49-F238E27FC236}">
              <a16:creationId xmlns:a16="http://schemas.microsoft.com/office/drawing/2014/main" id="{A9584B23-36C2-4381-BEA6-756B5F48481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989" name="Text Box 1">
          <a:extLst>
            <a:ext uri="{FF2B5EF4-FFF2-40B4-BE49-F238E27FC236}">
              <a16:creationId xmlns:a16="http://schemas.microsoft.com/office/drawing/2014/main" id="{04BC7F6C-3019-4CAD-847D-4FE8151ADA9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990" name="Text Box 1">
          <a:extLst>
            <a:ext uri="{FF2B5EF4-FFF2-40B4-BE49-F238E27FC236}">
              <a16:creationId xmlns:a16="http://schemas.microsoft.com/office/drawing/2014/main" id="{1A730014-0696-4868-AA1C-1765F9EFE3F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991" name="Text Box 1">
          <a:extLst>
            <a:ext uri="{FF2B5EF4-FFF2-40B4-BE49-F238E27FC236}">
              <a16:creationId xmlns:a16="http://schemas.microsoft.com/office/drawing/2014/main" id="{8A7269F0-80B5-40D6-ACD9-5C1AB292FB8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992" name="Text Box 1">
          <a:extLst>
            <a:ext uri="{FF2B5EF4-FFF2-40B4-BE49-F238E27FC236}">
              <a16:creationId xmlns:a16="http://schemas.microsoft.com/office/drawing/2014/main" id="{0E980328-8311-4503-BCD8-5B48E43F9BA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993" name="Text Box 1">
          <a:extLst>
            <a:ext uri="{FF2B5EF4-FFF2-40B4-BE49-F238E27FC236}">
              <a16:creationId xmlns:a16="http://schemas.microsoft.com/office/drawing/2014/main" id="{92682E5D-D691-49F5-A6B0-C94918423B1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994" name="Text Box 1">
          <a:extLst>
            <a:ext uri="{FF2B5EF4-FFF2-40B4-BE49-F238E27FC236}">
              <a16:creationId xmlns:a16="http://schemas.microsoft.com/office/drawing/2014/main" id="{622F8FBE-D815-4E23-96CC-305C99AD2DB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995" name="Text Box 1">
          <a:extLst>
            <a:ext uri="{FF2B5EF4-FFF2-40B4-BE49-F238E27FC236}">
              <a16:creationId xmlns:a16="http://schemas.microsoft.com/office/drawing/2014/main" id="{8815664D-8ACD-48DE-A30C-EC97786B9CB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1996" name="Text Box 1">
          <a:extLst>
            <a:ext uri="{FF2B5EF4-FFF2-40B4-BE49-F238E27FC236}">
              <a16:creationId xmlns:a16="http://schemas.microsoft.com/office/drawing/2014/main" id="{E20918C2-C941-41A0-8B7B-C3DE1F58014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1997" name="Text Box 1">
          <a:extLst>
            <a:ext uri="{FF2B5EF4-FFF2-40B4-BE49-F238E27FC236}">
              <a16:creationId xmlns:a16="http://schemas.microsoft.com/office/drawing/2014/main" id="{347A87A0-6E2C-4497-A0FD-0D4A050DDB6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998" name="Text Box 1">
          <a:extLst>
            <a:ext uri="{FF2B5EF4-FFF2-40B4-BE49-F238E27FC236}">
              <a16:creationId xmlns:a16="http://schemas.microsoft.com/office/drawing/2014/main" id="{27FEDBE1-E5E1-4998-9B99-8F5FAAF4049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1999" name="Text Box 1">
          <a:extLst>
            <a:ext uri="{FF2B5EF4-FFF2-40B4-BE49-F238E27FC236}">
              <a16:creationId xmlns:a16="http://schemas.microsoft.com/office/drawing/2014/main" id="{B1F8192F-2044-46FF-9422-35FE1973B54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000" name="Text Box 1">
          <a:extLst>
            <a:ext uri="{FF2B5EF4-FFF2-40B4-BE49-F238E27FC236}">
              <a16:creationId xmlns:a16="http://schemas.microsoft.com/office/drawing/2014/main" id="{9D6FB2D4-3587-470D-AACE-5FDA73AC0EB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001" name="Text Box 1">
          <a:extLst>
            <a:ext uri="{FF2B5EF4-FFF2-40B4-BE49-F238E27FC236}">
              <a16:creationId xmlns:a16="http://schemas.microsoft.com/office/drawing/2014/main" id="{5767252B-A3EF-43AE-AA13-E0DCB886BF4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002" name="Text Box 1">
          <a:extLst>
            <a:ext uri="{FF2B5EF4-FFF2-40B4-BE49-F238E27FC236}">
              <a16:creationId xmlns:a16="http://schemas.microsoft.com/office/drawing/2014/main" id="{5D419E8C-35EF-444B-A6F6-BDF3F2D4787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003" name="Text Box 1">
          <a:extLst>
            <a:ext uri="{FF2B5EF4-FFF2-40B4-BE49-F238E27FC236}">
              <a16:creationId xmlns:a16="http://schemas.microsoft.com/office/drawing/2014/main" id="{4F055E48-3834-4A38-8DE5-7A02ADF46B1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004" name="Text Box 1">
          <a:extLst>
            <a:ext uri="{FF2B5EF4-FFF2-40B4-BE49-F238E27FC236}">
              <a16:creationId xmlns:a16="http://schemas.microsoft.com/office/drawing/2014/main" id="{066B8397-6634-47FA-BFF0-459B74433B9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005" name="Text Box 1">
          <a:extLst>
            <a:ext uri="{FF2B5EF4-FFF2-40B4-BE49-F238E27FC236}">
              <a16:creationId xmlns:a16="http://schemas.microsoft.com/office/drawing/2014/main" id="{8AEDA97A-87DB-474C-915E-AA0BC6CC989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006" name="Text Box 1">
          <a:extLst>
            <a:ext uri="{FF2B5EF4-FFF2-40B4-BE49-F238E27FC236}">
              <a16:creationId xmlns:a16="http://schemas.microsoft.com/office/drawing/2014/main" id="{EFCB05C2-CB87-4B71-A7F2-002A71BC657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007" name="Text Box 1">
          <a:extLst>
            <a:ext uri="{FF2B5EF4-FFF2-40B4-BE49-F238E27FC236}">
              <a16:creationId xmlns:a16="http://schemas.microsoft.com/office/drawing/2014/main" id="{6BB12751-90C6-47FD-9E9A-185996D6E98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008" name="Text Box 1">
          <a:extLst>
            <a:ext uri="{FF2B5EF4-FFF2-40B4-BE49-F238E27FC236}">
              <a16:creationId xmlns:a16="http://schemas.microsoft.com/office/drawing/2014/main" id="{8979EF8A-F73A-4E04-81F1-6105ADEA0AC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009" name="Text Box 1">
          <a:extLst>
            <a:ext uri="{FF2B5EF4-FFF2-40B4-BE49-F238E27FC236}">
              <a16:creationId xmlns:a16="http://schemas.microsoft.com/office/drawing/2014/main" id="{F4B29733-D26D-409B-BF02-C68AF0DAEE9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010" name="Text Box 1">
          <a:extLst>
            <a:ext uri="{FF2B5EF4-FFF2-40B4-BE49-F238E27FC236}">
              <a16:creationId xmlns:a16="http://schemas.microsoft.com/office/drawing/2014/main" id="{034C22EB-D824-41F6-B02C-D125479378C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011" name="Text Box 1">
          <a:extLst>
            <a:ext uri="{FF2B5EF4-FFF2-40B4-BE49-F238E27FC236}">
              <a16:creationId xmlns:a16="http://schemas.microsoft.com/office/drawing/2014/main" id="{B64A7984-3FA9-4997-98D7-406FCAE69A4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012" name="Text Box 1">
          <a:extLst>
            <a:ext uri="{FF2B5EF4-FFF2-40B4-BE49-F238E27FC236}">
              <a16:creationId xmlns:a16="http://schemas.microsoft.com/office/drawing/2014/main" id="{A9D0E458-91E6-4E51-9D33-4A055C7A60F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013" name="Text Box 1">
          <a:extLst>
            <a:ext uri="{FF2B5EF4-FFF2-40B4-BE49-F238E27FC236}">
              <a16:creationId xmlns:a16="http://schemas.microsoft.com/office/drawing/2014/main" id="{3492A5BD-76B1-4F5A-A379-FF89497F807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014" name="Text Box 1">
          <a:extLst>
            <a:ext uri="{FF2B5EF4-FFF2-40B4-BE49-F238E27FC236}">
              <a16:creationId xmlns:a16="http://schemas.microsoft.com/office/drawing/2014/main" id="{FFB5B3A0-933F-4AF4-8B4F-BC147E24042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015" name="Text Box 1">
          <a:extLst>
            <a:ext uri="{FF2B5EF4-FFF2-40B4-BE49-F238E27FC236}">
              <a16:creationId xmlns:a16="http://schemas.microsoft.com/office/drawing/2014/main" id="{53DD555E-BE61-4723-9C17-58850357ABC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016" name="Text Box 1">
          <a:extLst>
            <a:ext uri="{FF2B5EF4-FFF2-40B4-BE49-F238E27FC236}">
              <a16:creationId xmlns:a16="http://schemas.microsoft.com/office/drawing/2014/main" id="{EC81E7BD-5B0A-4213-B38F-EB91A7A5F9F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017" name="Text Box 1">
          <a:extLst>
            <a:ext uri="{FF2B5EF4-FFF2-40B4-BE49-F238E27FC236}">
              <a16:creationId xmlns:a16="http://schemas.microsoft.com/office/drawing/2014/main" id="{DA39C5E8-D1C5-4201-BDA3-2A65055D39D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018" name="Text Box 1">
          <a:extLst>
            <a:ext uri="{FF2B5EF4-FFF2-40B4-BE49-F238E27FC236}">
              <a16:creationId xmlns:a16="http://schemas.microsoft.com/office/drawing/2014/main" id="{BBED151C-0CC2-461C-B75F-A2EDF8B2333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019" name="Text Box 1">
          <a:extLst>
            <a:ext uri="{FF2B5EF4-FFF2-40B4-BE49-F238E27FC236}">
              <a16:creationId xmlns:a16="http://schemas.microsoft.com/office/drawing/2014/main" id="{4FFEFC2E-56D8-42F8-876A-C820B78938A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020" name="Text Box 1">
          <a:extLst>
            <a:ext uri="{FF2B5EF4-FFF2-40B4-BE49-F238E27FC236}">
              <a16:creationId xmlns:a16="http://schemas.microsoft.com/office/drawing/2014/main" id="{1D936BDC-2B93-47B2-8A2A-9112050B05A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021" name="Text Box 1">
          <a:extLst>
            <a:ext uri="{FF2B5EF4-FFF2-40B4-BE49-F238E27FC236}">
              <a16:creationId xmlns:a16="http://schemas.microsoft.com/office/drawing/2014/main" id="{5E8024FF-79F5-469C-9997-324B0351C95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022" name="Text Box 1">
          <a:extLst>
            <a:ext uri="{FF2B5EF4-FFF2-40B4-BE49-F238E27FC236}">
              <a16:creationId xmlns:a16="http://schemas.microsoft.com/office/drawing/2014/main" id="{A4516D21-5F36-4A52-A376-DC783F7BA71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023" name="Text Box 1">
          <a:extLst>
            <a:ext uri="{FF2B5EF4-FFF2-40B4-BE49-F238E27FC236}">
              <a16:creationId xmlns:a16="http://schemas.microsoft.com/office/drawing/2014/main" id="{ED254497-C2E5-4F54-B993-505297CC50D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024" name="Text Box 1">
          <a:extLst>
            <a:ext uri="{FF2B5EF4-FFF2-40B4-BE49-F238E27FC236}">
              <a16:creationId xmlns:a16="http://schemas.microsoft.com/office/drawing/2014/main" id="{65360AEE-1699-4D63-8827-713E7E49138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025" name="Text Box 1">
          <a:extLst>
            <a:ext uri="{FF2B5EF4-FFF2-40B4-BE49-F238E27FC236}">
              <a16:creationId xmlns:a16="http://schemas.microsoft.com/office/drawing/2014/main" id="{66B2B702-F2D9-4F48-8909-57B3A995FD7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026" name="Text Box 1">
          <a:extLst>
            <a:ext uri="{FF2B5EF4-FFF2-40B4-BE49-F238E27FC236}">
              <a16:creationId xmlns:a16="http://schemas.microsoft.com/office/drawing/2014/main" id="{D5FF0E57-F86E-4195-A957-3F4E3B43605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027" name="Text Box 1">
          <a:extLst>
            <a:ext uri="{FF2B5EF4-FFF2-40B4-BE49-F238E27FC236}">
              <a16:creationId xmlns:a16="http://schemas.microsoft.com/office/drawing/2014/main" id="{95B91440-4F5A-4CE1-9E88-EB156D3F8BC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028" name="Text Box 1">
          <a:extLst>
            <a:ext uri="{FF2B5EF4-FFF2-40B4-BE49-F238E27FC236}">
              <a16:creationId xmlns:a16="http://schemas.microsoft.com/office/drawing/2014/main" id="{E30D8C3B-11C6-478C-B201-7B302FF91D2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029" name="Text Box 1">
          <a:extLst>
            <a:ext uri="{FF2B5EF4-FFF2-40B4-BE49-F238E27FC236}">
              <a16:creationId xmlns:a16="http://schemas.microsoft.com/office/drawing/2014/main" id="{D33F7D40-A100-4E04-ACC1-007546CBBCF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030" name="Text Box 1">
          <a:extLst>
            <a:ext uri="{FF2B5EF4-FFF2-40B4-BE49-F238E27FC236}">
              <a16:creationId xmlns:a16="http://schemas.microsoft.com/office/drawing/2014/main" id="{80B8B8CB-6E3B-4C27-AFEC-F74814DED22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031" name="Text Box 1">
          <a:extLst>
            <a:ext uri="{FF2B5EF4-FFF2-40B4-BE49-F238E27FC236}">
              <a16:creationId xmlns:a16="http://schemas.microsoft.com/office/drawing/2014/main" id="{A6788216-1644-4675-9590-67AF617643C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032" name="Text Box 1">
          <a:extLst>
            <a:ext uri="{FF2B5EF4-FFF2-40B4-BE49-F238E27FC236}">
              <a16:creationId xmlns:a16="http://schemas.microsoft.com/office/drawing/2014/main" id="{6D00938C-13B3-4F4C-B685-55F1D3365A9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033" name="Text Box 1">
          <a:extLst>
            <a:ext uri="{FF2B5EF4-FFF2-40B4-BE49-F238E27FC236}">
              <a16:creationId xmlns:a16="http://schemas.microsoft.com/office/drawing/2014/main" id="{160DBD95-9250-4796-BACE-DDB5EA09E8B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034" name="Text Box 1">
          <a:extLst>
            <a:ext uri="{FF2B5EF4-FFF2-40B4-BE49-F238E27FC236}">
              <a16:creationId xmlns:a16="http://schemas.microsoft.com/office/drawing/2014/main" id="{4B184C67-B111-45C0-8FA2-60656D86813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035" name="Text Box 1">
          <a:extLst>
            <a:ext uri="{FF2B5EF4-FFF2-40B4-BE49-F238E27FC236}">
              <a16:creationId xmlns:a16="http://schemas.microsoft.com/office/drawing/2014/main" id="{5E05BEE2-370B-488F-8A0A-EE384B6234D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036" name="Text Box 1">
          <a:extLst>
            <a:ext uri="{FF2B5EF4-FFF2-40B4-BE49-F238E27FC236}">
              <a16:creationId xmlns:a16="http://schemas.microsoft.com/office/drawing/2014/main" id="{74484E2A-FC7B-4B71-9943-3BDE073F3DD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037" name="Text Box 1">
          <a:extLst>
            <a:ext uri="{FF2B5EF4-FFF2-40B4-BE49-F238E27FC236}">
              <a16:creationId xmlns:a16="http://schemas.microsoft.com/office/drawing/2014/main" id="{FA400407-CE42-435C-ABB1-04AE190F90B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038" name="Text Box 1">
          <a:extLst>
            <a:ext uri="{FF2B5EF4-FFF2-40B4-BE49-F238E27FC236}">
              <a16:creationId xmlns:a16="http://schemas.microsoft.com/office/drawing/2014/main" id="{583EE37A-40C9-44EB-886F-CFAFEFB5E8A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039" name="Text Box 1">
          <a:extLst>
            <a:ext uri="{FF2B5EF4-FFF2-40B4-BE49-F238E27FC236}">
              <a16:creationId xmlns:a16="http://schemas.microsoft.com/office/drawing/2014/main" id="{1639169D-F61E-4D31-B03B-10F65D06121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040" name="Text Box 1">
          <a:extLst>
            <a:ext uri="{FF2B5EF4-FFF2-40B4-BE49-F238E27FC236}">
              <a16:creationId xmlns:a16="http://schemas.microsoft.com/office/drawing/2014/main" id="{8B453975-EB1C-4FC2-BCDF-0EBB4DACF82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041" name="Text Box 1">
          <a:extLst>
            <a:ext uri="{FF2B5EF4-FFF2-40B4-BE49-F238E27FC236}">
              <a16:creationId xmlns:a16="http://schemas.microsoft.com/office/drawing/2014/main" id="{B2301926-7971-4060-B083-F4310E12F3B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042" name="Text Box 1">
          <a:extLst>
            <a:ext uri="{FF2B5EF4-FFF2-40B4-BE49-F238E27FC236}">
              <a16:creationId xmlns:a16="http://schemas.microsoft.com/office/drawing/2014/main" id="{5ACAD5C9-045A-4EB7-81B7-F1CF85C06D6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043" name="Text Box 1">
          <a:extLst>
            <a:ext uri="{FF2B5EF4-FFF2-40B4-BE49-F238E27FC236}">
              <a16:creationId xmlns:a16="http://schemas.microsoft.com/office/drawing/2014/main" id="{C21682AC-56EE-4646-9FFC-53B0967269C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044" name="Text Box 1">
          <a:extLst>
            <a:ext uri="{FF2B5EF4-FFF2-40B4-BE49-F238E27FC236}">
              <a16:creationId xmlns:a16="http://schemas.microsoft.com/office/drawing/2014/main" id="{9905E63C-9E1B-452A-8528-F364ABFA851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045" name="Text Box 1">
          <a:extLst>
            <a:ext uri="{FF2B5EF4-FFF2-40B4-BE49-F238E27FC236}">
              <a16:creationId xmlns:a16="http://schemas.microsoft.com/office/drawing/2014/main" id="{5A133C36-2216-4723-9D66-E795F825B3F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046" name="Text Box 1">
          <a:extLst>
            <a:ext uri="{FF2B5EF4-FFF2-40B4-BE49-F238E27FC236}">
              <a16:creationId xmlns:a16="http://schemas.microsoft.com/office/drawing/2014/main" id="{16B4FFA0-3519-4667-B966-D61D4A67883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047" name="Text Box 1">
          <a:extLst>
            <a:ext uri="{FF2B5EF4-FFF2-40B4-BE49-F238E27FC236}">
              <a16:creationId xmlns:a16="http://schemas.microsoft.com/office/drawing/2014/main" id="{7DDC5F4B-A897-4E8E-B593-75A81374E90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048" name="Text Box 1">
          <a:extLst>
            <a:ext uri="{FF2B5EF4-FFF2-40B4-BE49-F238E27FC236}">
              <a16:creationId xmlns:a16="http://schemas.microsoft.com/office/drawing/2014/main" id="{A22FA7C1-48E4-4E0C-948A-C25A60A0267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049" name="Text Box 1">
          <a:extLst>
            <a:ext uri="{FF2B5EF4-FFF2-40B4-BE49-F238E27FC236}">
              <a16:creationId xmlns:a16="http://schemas.microsoft.com/office/drawing/2014/main" id="{90043D1C-848C-49DC-B873-7ACB24DD20D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050" name="Text Box 1">
          <a:extLst>
            <a:ext uri="{FF2B5EF4-FFF2-40B4-BE49-F238E27FC236}">
              <a16:creationId xmlns:a16="http://schemas.microsoft.com/office/drawing/2014/main" id="{7B8DA8CF-64CD-402B-AA08-B248D2CFFDD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051" name="Text Box 1">
          <a:extLst>
            <a:ext uri="{FF2B5EF4-FFF2-40B4-BE49-F238E27FC236}">
              <a16:creationId xmlns:a16="http://schemas.microsoft.com/office/drawing/2014/main" id="{F6531346-C536-4728-8C14-E5BC4BA8BDE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052" name="Text Box 1">
          <a:extLst>
            <a:ext uri="{FF2B5EF4-FFF2-40B4-BE49-F238E27FC236}">
              <a16:creationId xmlns:a16="http://schemas.microsoft.com/office/drawing/2014/main" id="{E9934203-B3D4-4F2E-BDF1-1B30AC73F5E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053" name="Text Box 1">
          <a:extLst>
            <a:ext uri="{FF2B5EF4-FFF2-40B4-BE49-F238E27FC236}">
              <a16:creationId xmlns:a16="http://schemas.microsoft.com/office/drawing/2014/main" id="{E1A4142D-7031-41D9-A7E8-D554698C950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054" name="Text Box 1">
          <a:extLst>
            <a:ext uri="{FF2B5EF4-FFF2-40B4-BE49-F238E27FC236}">
              <a16:creationId xmlns:a16="http://schemas.microsoft.com/office/drawing/2014/main" id="{AE782A76-7DD0-4CB7-8DCB-9BFEDAE750B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055" name="Text Box 1">
          <a:extLst>
            <a:ext uri="{FF2B5EF4-FFF2-40B4-BE49-F238E27FC236}">
              <a16:creationId xmlns:a16="http://schemas.microsoft.com/office/drawing/2014/main" id="{A68EABB0-4FC4-4020-B9B5-181830BCB3A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056" name="Text Box 1">
          <a:extLst>
            <a:ext uri="{FF2B5EF4-FFF2-40B4-BE49-F238E27FC236}">
              <a16:creationId xmlns:a16="http://schemas.microsoft.com/office/drawing/2014/main" id="{E158FB7B-8E37-4A4F-99AB-4D7755E4E0A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057" name="Text Box 1">
          <a:extLst>
            <a:ext uri="{FF2B5EF4-FFF2-40B4-BE49-F238E27FC236}">
              <a16:creationId xmlns:a16="http://schemas.microsoft.com/office/drawing/2014/main" id="{F5726B87-510F-45F4-83AF-E8E94312FDF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058" name="Text Box 1">
          <a:extLst>
            <a:ext uri="{FF2B5EF4-FFF2-40B4-BE49-F238E27FC236}">
              <a16:creationId xmlns:a16="http://schemas.microsoft.com/office/drawing/2014/main" id="{F3F45880-1B9C-4600-84F9-90C320C4176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059" name="Text Box 1">
          <a:extLst>
            <a:ext uri="{FF2B5EF4-FFF2-40B4-BE49-F238E27FC236}">
              <a16:creationId xmlns:a16="http://schemas.microsoft.com/office/drawing/2014/main" id="{7658A173-44DD-42A6-8A31-FDCBA7A0ECE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060" name="Text Box 1">
          <a:extLst>
            <a:ext uri="{FF2B5EF4-FFF2-40B4-BE49-F238E27FC236}">
              <a16:creationId xmlns:a16="http://schemas.microsoft.com/office/drawing/2014/main" id="{C2756A7B-D415-49CA-9C1D-EACC085B241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061" name="Text Box 1">
          <a:extLst>
            <a:ext uri="{FF2B5EF4-FFF2-40B4-BE49-F238E27FC236}">
              <a16:creationId xmlns:a16="http://schemas.microsoft.com/office/drawing/2014/main" id="{DD7B047C-99B1-4F68-AC9F-834BB6A4046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062" name="Text Box 1">
          <a:extLst>
            <a:ext uri="{FF2B5EF4-FFF2-40B4-BE49-F238E27FC236}">
              <a16:creationId xmlns:a16="http://schemas.microsoft.com/office/drawing/2014/main" id="{FC67B578-2C5D-47E3-87FE-656E29F4C8A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063" name="Text Box 1">
          <a:extLst>
            <a:ext uri="{FF2B5EF4-FFF2-40B4-BE49-F238E27FC236}">
              <a16:creationId xmlns:a16="http://schemas.microsoft.com/office/drawing/2014/main" id="{E73E1E35-8D61-4E8E-AFC7-03DA485C20F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064" name="Text Box 1">
          <a:extLst>
            <a:ext uri="{FF2B5EF4-FFF2-40B4-BE49-F238E27FC236}">
              <a16:creationId xmlns:a16="http://schemas.microsoft.com/office/drawing/2014/main" id="{2817F319-F2D6-4BD6-A088-B3528D91080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065" name="Text Box 1">
          <a:extLst>
            <a:ext uri="{FF2B5EF4-FFF2-40B4-BE49-F238E27FC236}">
              <a16:creationId xmlns:a16="http://schemas.microsoft.com/office/drawing/2014/main" id="{F1250AA1-38C4-4DF4-B010-67DA1CE0AF5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066" name="Text Box 1">
          <a:extLst>
            <a:ext uri="{FF2B5EF4-FFF2-40B4-BE49-F238E27FC236}">
              <a16:creationId xmlns:a16="http://schemas.microsoft.com/office/drawing/2014/main" id="{58E89771-1CBF-4B0B-A9BD-AE1AC6BDFE4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067" name="Text Box 1">
          <a:extLst>
            <a:ext uri="{FF2B5EF4-FFF2-40B4-BE49-F238E27FC236}">
              <a16:creationId xmlns:a16="http://schemas.microsoft.com/office/drawing/2014/main" id="{AB78B00A-02A2-4C9D-931D-CAF3C342EDC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068" name="Text Box 1">
          <a:extLst>
            <a:ext uri="{FF2B5EF4-FFF2-40B4-BE49-F238E27FC236}">
              <a16:creationId xmlns:a16="http://schemas.microsoft.com/office/drawing/2014/main" id="{8CAAC601-E7AF-4450-97BA-79D751C1BD9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069" name="Text Box 1">
          <a:extLst>
            <a:ext uri="{FF2B5EF4-FFF2-40B4-BE49-F238E27FC236}">
              <a16:creationId xmlns:a16="http://schemas.microsoft.com/office/drawing/2014/main" id="{BE3165F0-6CDF-4922-9451-46F90D0BDBF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070" name="Text Box 1">
          <a:extLst>
            <a:ext uri="{FF2B5EF4-FFF2-40B4-BE49-F238E27FC236}">
              <a16:creationId xmlns:a16="http://schemas.microsoft.com/office/drawing/2014/main" id="{269820DF-C274-4D8D-84C5-DD3339F529B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071" name="Text Box 1">
          <a:extLst>
            <a:ext uri="{FF2B5EF4-FFF2-40B4-BE49-F238E27FC236}">
              <a16:creationId xmlns:a16="http://schemas.microsoft.com/office/drawing/2014/main" id="{03803AB5-D9E3-409C-A2DF-92CCA518274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072" name="Text Box 1">
          <a:extLst>
            <a:ext uri="{FF2B5EF4-FFF2-40B4-BE49-F238E27FC236}">
              <a16:creationId xmlns:a16="http://schemas.microsoft.com/office/drawing/2014/main" id="{BBEE20FC-FC36-4C75-A785-BE068348621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073" name="Text Box 1">
          <a:extLst>
            <a:ext uri="{FF2B5EF4-FFF2-40B4-BE49-F238E27FC236}">
              <a16:creationId xmlns:a16="http://schemas.microsoft.com/office/drawing/2014/main" id="{A121D264-7B5A-43CF-9BEE-2194B847EFA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074" name="Text Box 1">
          <a:extLst>
            <a:ext uri="{FF2B5EF4-FFF2-40B4-BE49-F238E27FC236}">
              <a16:creationId xmlns:a16="http://schemas.microsoft.com/office/drawing/2014/main" id="{83895CF4-D287-45D0-9D14-FE20A058CD4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075" name="Text Box 1">
          <a:extLst>
            <a:ext uri="{FF2B5EF4-FFF2-40B4-BE49-F238E27FC236}">
              <a16:creationId xmlns:a16="http://schemas.microsoft.com/office/drawing/2014/main" id="{A77B2684-B775-450D-9159-81E6E011530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076" name="Text Box 1">
          <a:extLst>
            <a:ext uri="{FF2B5EF4-FFF2-40B4-BE49-F238E27FC236}">
              <a16:creationId xmlns:a16="http://schemas.microsoft.com/office/drawing/2014/main" id="{D068B4EE-831C-4FCD-9A23-E4020B31BA9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077" name="Text Box 1">
          <a:extLst>
            <a:ext uri="{FF2B5EF4-FFF2-40B4-BE49-F238E27FC236}">
              <a16:creationId xmlns:a16="http://schemas.microsoft.com/office/drawing/2014/main" id="{B2083081-F767-4E77-ADB7-B17D0E575FB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078" name="Text Box 1">
          <a:extLst>
            <a:ext uri="{FF2B5EF4-FFF2-40B4-BE49-F238E27FC236}">
              <a16:creationId xmlns:a16="http://schemas.microsoft.com/office/drawing/2014/main" id="{9EE29193-A3D1-4D90-ABA3-8EB1140134A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079" name="Text Box 1">
          <a:extLst>
            <a:ext uri="{FF2B5EF4-FFF2-40B4-BE49-F238E27FC236}">
              <a16:creationId xmlns:a16="http://schemas.microsoft.com/office/drawing/2014/main" id="{3B7030DD-DD0A-4F73-B12C-F66AE3B5592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080" name="Text Box 1">
          <a:extLst>
            <a:ext uri="{FF2B5EF4-FFF2-40B4-BE49-F238E27FC236}">
              <a16:creationId xmlns:a16="http://schemas.microsoft.com/office/drawing/2014/main" id="{12440146-5C6E-4ADE-8DF9-5C2A214C774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081" name="Text Box 1">
          <a:extLst>
            <a:ext uri="{FF2B5EF4-FFF2-40B4-BE49-F238E27FC236}">
              <a16:creationId xmlns:a16="http://schemas.microsoft.com/office/drawing/2014/main" id="{D956AF5B-101F-403D-8C4E-12EDE517BF3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082" name="Text Box 1">
          <a:extLst>
            <a:ext uri="{FF2B5EF4-FFF2-40B4-BE49-F238E27FC236}">
              <a16:creationId xmlns:a16="http://schemas.microsoft.com/office/drawing/2014/main" id="{718477B6-0040-4BA2-84D0-7B7410BDDA7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083" name="Text Box 1">
          <a:extLst>
            <a:ext uri="{FF2B5EF4-FFF2-40B4-BE49-F238E27FC236}">
              <a16:creationId xmlns:a16="http://schemas.microsoft.com/office/drawing/2014/main" id="{09492637-3185-4394-99A8-A81A125DEBE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084" name="Text Box 1">
          <a:extLst>
            <a:ext uri="{FF2B5EF4-FFF2-40B4-BE49-F238E27FC236}">
              <a16:creationId xmlns:a16="http://schemas.microsoft.com/office/drawing/2014/main" id="{4A6C6573-22D3-4B8D-8F54-4D484668422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085" name="Text Box 1">
          <a:extLst>
            <a:ext uri="{FF2B5EF4-FFF2-40B4-BE49-F238E27FC236}">
              <a16:creationId xmlns:a16="http://schemas.microsoft.com/office/drawing/2014/main" id="{68E56F2A-2866-4F84-8E5D-26DA1BD7BF7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086" name="Text Box 1">
          <a:extLst>
            <a:ext uri="{FF2B5EF4-FFF2-40B4-BE49-F238E27FC236}">
              <a16:creationId xmlns:a16="http://schemas.microsoft.com/office/drawing/2014/main" id="{AAE51A34-A738-4639-94E9-306ED6E99D8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087" name="Text Box 1">
          <a:extLst>
            <a:ext uri="{FF2B5EF4-FFF2-40B4-BE49-F238E27FC236}">
              <a16:creationId xmlns:a16="http://schemas.microsoft.com/office/drawing/2014/main" id="{35C04956-DD7E-4CBD-ABD6-33C6FFAEF41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088" name="Text Box 1">
          <a:extLst>
            <a:ext uri="{FF2B5EF4-FFF2-40B4-BE49-F238E27FC236}">
              <a16:creationId xmlns:a16="http://schemas.microsoft.com/office/drawing/2014/main" id="{EC60226E-FD91-4A17-8AD3-02A228DE747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089" name="Text Box 1">
          <a:extLst>
            <a:ext uri="{FF2B5EF4-FFF2-40B4-BE49-F238E27FC236}">
              <a16:creationId xmlns:a16="http://schemas.microsoft.com/office/drawing/2014/main" id="{D267ABE0-877F-45D2-9E4B-AF24467133C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090" name="Text Box 1">
          <a:extLst>
            <a:ext uri="{FF2B5EF4-FFF2-40B4-BE49-F238E27FC236}">
              <a16:creationId xmlns:a16="http://schemas.microsoft.com/office/drawing/2014/main" id="{EC66010A-78C8-4FC6-8100-4927F5335D0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091" name="Text Box 1">
          <a:extLst>
            <a:ext uri="{FF2B5EF4-FFF2-40B4-BE49-F238E27FC236}">
              <a16:creationId xmlns:a16="http://schemas.microsoft.com/office/drawing/2014/main" id="{24CC3AF6-57E2-4D28-AAA4-54ACFEE6576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092" name="Text Box 1">
          <a:extLst>
            <a:ext uri="{FF2B5EF4-FFF2-40B4-BE49-F238E27FC236}">
              <a16:creationId xmlns:a16="http://schemas.microsoft.com/office/drawing/2014/main" id="{3057B16F-5534-4B4B-9BA2-72591281A48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093" name="Text Box 1">
          <a:extLst>
            <a:ext uri="{FF2B5EF4-FFF2-40B4-BE49-F238E27FC236}">
              <a16:creationId xmlns:a16="http://schemas.microsoft.com/office/drawing/2014/main" id="{4FAC1346-E2E9-4ADB-AA56-81EEACEC714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094" name="Text Box 1">
          <a:extLst>
            <a:ext uri="{FF2B5EF4-FFF2-40B4-BE49-F238E27FC236}">
              <a16:creationId xmlns:a16="http://schemas.microsoft.com/office/drawing/2014/main" id="{389621E2-CAE2-4951-9370-08466EB1482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095" name="Text Box 1">
          <a:extLst>
            <a:ext uri="{FF2B5EF4-FFF2-40B4-BE49-F238E27FC236}">
              <a16:creationId xmlns:a16="http://schemas.microsoft.com/office/drawing/2014/main" id="{0C74897D-33ED-4344-940B-646E7869D1C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096" name="Text Box 1">
          <a:extLst>
            <a:ext uri="{FF2B5EF4-FFF2-40B4-BE49-F238E27FC236}">
              <a16:creationId xmlns:a16="http://schemas.microsoft.com/office/drawing/2014/main" id="{4609FFD2-E445-4479-A820-3A90A6A2D90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097" name="Text Box 1">
          <a:extLst>
            <a:ext uri="{FF2B5EF4-FFF2-40B4-BE49-F238E27FC236}">
              <a16:creationId xmlns:a16="http://schemas.microsoft.com/office/drawing/2014/main" id="{DB09C40D-3DE7-48A4-84B7-A031E8F1E87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098" name="Text Box 1">
          <a:extLst>
            <a:ext uri="{FF2B5EF4-FFF2-40B4-BE49-F238E27FC236}">
              <a16:creationId xmlns:a16="http://schemas.microsoft.com/office/drawing/2014/main" id="{42B8CE46-9789-4834-856B-91CE66DBD2B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099" name="Text Box 1">
          <a:extLst>
            <a:ext uri="{FF2B5EF4-FFF2-40B4-BE49-F238E27FC236}">
              <a16:creationId xmlns:a16="http://schemas.microsoft.com/office/drawing/2014/main" id="{AD26D383-C333-43FA-916E-259E976B352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100" name="Text Box 1">
          <a:extLst>
            <a:ext uri="{FF2B5EF4-FFF2-40B4-BE49-F238E27FC236}">
              <a16:creationId xmlns:a16="http://schemas.microsoft.com/office/drawing/2014/main" id="{C7B3D728-75A6-4092-8C7F-F2C2A1A8363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101" name="Text Box 1">
          <a:extLst>
            <a:ext uri="{FF2B5EF4-FFF2-40B4-BE49-F238E27FC236}">
              <a16:creationId xmlns:a16="http://schemas.microsoft.com/office/drawing/2014/main" id="{552E3E4B-1F6D-4B98-BBE5-243C041BB76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102" name="Text Box 1">
          <a:extLst>
            <a:ext uri="{FF2B5EF4-FFF2-40B4-BE49-F238E27FC236}">
              <a16:creationId xmlns:a16="http://schemas.microsoft.com/office/drawing/2014/main" id="{A69EF84B-BA39-4EC9-A297-2A30C89EFB3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103" name="Text Box 1">
          <a:extLst>
            <a:ext uri="{FF2B5EF4-FFF2-40B4-BE49-F238E27FC236}">
              <a16:creationId xmlns:a16="http://schemas.microsoft.com/office/drawing/2014/main" id="{BB14E674-4556-4058-926F-75A64DF193C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104" name="Text Box 1">
          <a:extLst>
            <a:ext uri="{FF2B5EF4-FFF2-40B4-BE49-F238E27FC236}">
              <a16:creationId xmlns:a16="http://schemas.microsoft.com/office/drawing/2014/main" id="{F0B806CB-266C-48E1-9E1A-8312590A7B0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105" name="Text Box 1">
          <a:extLst>
            <a:ext uri="{FF2B5EF4-FFF2-40B4-BE49-F238E27FC236}">
              <a16:creationId xmlns:a16="http://schemas.microsoft.com/office/drawing/2014/main" id="{B7224044-25B2-482C-9ED7-07256AEF3CC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106" name="Text Box 1">
          <a:extLst>
            <a:ext uri="{FF2B5EF4-FFF2-40B4-BE49-F238E27FC236}">
              <a16:creationId xmlns:a16="http://schemas.microsoft.com/office/drawing/2014/main" id="{481BFA1C-6A26-4755-AB32-2151F6672BC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107" name="Text Box 1">
          <a:extLst>
            <a:ext uri="{FF2B5EF4-FFF2-40B4-BE49-F238E27FC236}">
              <a16:creationId xmlns:a16="http://schemas.microsoft.com/office/drawing/2014/main" id="{86E18E1C-B92E-47A8-829B-E06A3D1AEAF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108" name="Text Box 1">
          <a:extLst>
            <a:ext uri="{FF2B5EF4-FFF2-40B4-BE49-F238E27FC236}">
              <a16:creationId xmlns:a16="http://schemas.microsoft.com/office/drawing/2014/main" id="{0C01A921-64D0-409F-BF22-9779268D8C5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109" name="Text Box 1">
          <a:extLst>
            <a:ext uri="{FF2B5EF4-FFF2-40B4-BE49-F238E27FC236}">
              <a16:creationId xmlns:a16="http://schemas.microsoft.com/office/drawing/2014/main" id="{5E21C212-2094-4CB6-9104-9465DD2D63D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110" name="Text Box 1">
          <a:extLst>
            <a:ext uri="{FF2B5EF4-FFF2-40B4-BE49-F238E27FC236}">
              <a16:creationId xmlns:a16="http://schemas.microsoft.com/office/drawing/2014/main" id="{1AC3BD72-98A6-420D-A289-38A312905B6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111" name="Text Box 1">
          <a:extLst>
            <a:ext uri="{FF2B5EF4-FFF2-40B4-BE49-F238E27FC236}">
              <a16:creationId xmlns:a16="http://schemas.microsoft.com/office/drawing/2014/main" id="{E2FBA0EF-0AA9-43A6-A2D4-9BAF7E75526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112" name="Text Box 1">
          <a:extLst>
            <a:ext uri="{FF2B5EF4-FFF2-40B4-BE49-F238E27FC236}">
              <a16:creationId xmlns:a16="http://schemas.microsoft.com/office/drawing/2014/main" id="{303976B4-BAB1-49DA-8C18-6E78B491669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113" name="Text Box 1">
          <a:extLst>
            <a:ext uri="{FF2B5EF4-FFF2-40B4-BE49-F238E27FC236}">
              <a16:creationId xmlns:a16="http://schemas.microsoft.com/office/drawing/2014/main" id="{F11CFE42-BA7A-4D09-9A85-8AB2525756C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114" name="Text Box 1">
          <a:extLst>
            <a:ext uri="{FF2B5EF4-FFF2-40B4-BE49-F238E27FC236}">
              <a16:creationId xmlns:a16="http://schemas.microsoft.com/office/drawing/2014/main" id="{D2114C20-B651-4720-A04E-36F29C40C4E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115" name="Text Box 1">
          <a:extLst>
            <a:ext uri="{FF2B5EF4-FFF2-40B4-BE49-F238E27FC236}">
              <a16:creationId xmlns:a16="http://schemas.microsoft.com/office/drawing/2014/main" id="{C50C6E44-5878-466A-AF27-BE19574ECF8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116" name="Text Box 1">
          <a:extLst>
            <a:ext uri="{FF2B5EF4-FFF2-40B4-BE49-F238E27FC236}">
              <a16:creationId xmlns:a16="http://schemas.microsoft.com/office/drawing/2014/main" id="{C23D11BF-5DCD-4584-9E52-519B358C8FF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117" name="Text Box 1">
          <a:extLst>
            <a:ext uri="{FF2B5EF4-FFF2-40B4-BE49-F238E27FC236}">
              <a16:creationId xmlns:a16="http://schemas.microsoft.com/office/drawing/2014/main" id="{388C4F4B-A1C9-4693-A08D-ED2FD74E8C6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118" name="Text Box 1">
          <a:extLst>
            <a:ext uri="{FF2B5EF4-FFF2-40B4-BE49-F238E27FC236}">
              <a16:creationId xmlns:a16="http://schemas.microsoft.com/office/drawing/2014/main" id="{5B31835E-86DA-43CD-8A9A-369F44CE6A3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119" name="Text Box 1">
          <a:extLst>
            <a:ext uri="{FF2B5EF4-FFF2-40B4-BE49-F238E27FC236}">
              <a16:creationId xmlns:a16="http://schemas.microsoft.com/office/drawing/2014/main" id="{F819B208-0228-4F13-BDE6-F4CC563579A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120" name="Text Box 1">
          <a:extLst>
            <a:ext uri="{FF2B5EF4-FFF2-40B4-BE49-F238E27FC236}">
              <a16:creationId xmlns:a16="http://schemas.microsoft.com/office/drawing/2014/main" id="{E4F5CAAD-21B2-421A-85FA-0A78B4806A5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121" name="Text Box 1">
          <a:extLst>
            <a:ext uri="{FF2B5EF4-FFF2-40B4-BE49-F238E27FC236}">
              <a16:creationId xmlns:a16="http://schemas.microsoft.com/office/drawing/2014/main" id="{E5B076BD-6908-4DC4-B060-E4BCFB86950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122" name="Text Box 1">
          <a:extLst>
            <a:ext uri="{FF2B5EF4-FFF2-40B4-BE49-F238E27FC236}">
              <a16:creationId xmlns:a16="http://schemas.microsoft.com/office/drawing/2014/main" id="{B894B0FD-A3DF-4BB0-AF7C-A6A647A8871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123" name="Text Box 1">
          <a:extLst>
            <a:ext uri="{FF2B5EF4-FFF2-40B4-BE49-F238E27FC236}">
              <a16:creationId xmlns:a16="http://schemas.microsoft.com/office/drawing/2014/main" id="{ABD0F633-77E8-4080-B473-C92DCA50716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124" name="Text Box 1">
          <a:extLst>
            <a:ext uri="{FF2B5EF4-FFF2-40B4-BE49-F238E27FC236}">
              <a16:creationId xmlns:a16="http://schemas.microsoft.com/office/drawing/2014/main" id="{A101618C-B0D4-40FB-B281-E5A16976D0C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125" name="Text Box 1">
          <a:extLst>
            <a:ext uri="{FF2B5EF4-FFF2-40B4-BE49-F238E27FC236}">
              <a16:creationId xmlns:a16="http://schemas.microsoft.com/office/drawing/2014/main" id="{BE105D31-3414-4F9C-B8D0-8B681F91750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126" name="Text Box 1">
          <a:extLst>
            <a:ext uri="{FF2B5EF4-FFF2-40B4-BE49-F238E27FC236}">
              <a16:creationId xmlns:a16="http://schemas.microsoft.com/office/drawing/2014/main" id="{A8693CE8-8306-48BB-8053-F365959C7F2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127" name="Text Box 1">
          <a:extLst>
            <a:ext uri="{FF2B5EF4-FFF2-40B4-BE49-F238E27FC236}">
              <a16:creationId xmlns:a16="http://schemas.microsoft.com/office/drawing/2014/main" id="{D461F997-F926-4ACE-971B-CF7FB4F3A15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128" name="Text Box 1">
          <a:extLst>
            <a:ext uri="{FF2B5EF4-FFF2-40B4-BE49-F238E27FC236}">
              <a16:creationId xmlns:a16="http://schemas.microsoft.com/office/drawing/2014/main" id="{D4A3F36A-2B8B-40DF-8FEB-F5B5180CA54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129" name="Text Box 1">
          <a:extLst>
            <a:ext uri="{FF2B5EF4-FFF2-40B4-BE49-F238E27FC236}">
              <a16:creationId xmlns:a16="http://schemas.microsoft.com/office/drawing/2014/main" id="{E7A74457-20CB-4794-9F9B-5F99B18AFD4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130" name="Text Box 1">
          <a:extLst>
            <a:ext uri="{FF2B5EF4-FFF2-40B4-BE49-F238E27FC236}">
              <a16:creationId xmlns:a16="http://schemas.microsoft.com/office/drawing/2014/main" id="{6D637451-0D73-490E-88AA-7A706BB0624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131" name="Text Box 1">
          <a:extLst>
            <a:ext uri="{FF2B5EF4-FFF2-40B4-BE49-F238E27FC236}">
              <a16:creationId xmlns:a16="http://schemas.microsoft.com/office/drawing/2014/main" id="{D880CE86-F27A-4748-A193-03CF84E9905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132" name="Text Box 1">
          <a:extLst>
            <a:ext uri="{FF2B5EF4-FFF2-40B4-BE49-F238E27FC236}">
              <a16:creationId xmlns:a16="http://schemas.microsoft.com/office/drawing/2014/main" id="{4019EA4D-791D-4D6C-915D-24744E9FCBC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133" name="Text Box 1">
          <a:extLst>
            <a:ext uri="{FF2B5EF4-FFF2-40B4-BE49-F238E27FC236}">
              <a16:creationId xmlns:a16="http://schemas.microsoft.com/office/drawing/2014/main" id="{C5C98239-4F0D-4BC9-A2D1-F291FB00484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134" name="Text Box 1">
          <a:extLst>
            <a:ext uri="{FF2B5EF4-FFF2-40B4-BE49-F238E27FC236}">
              <a16:creationId xmlns:a16="http://schemas.microsoft.com/office/drawing/2014/main" id="{2F8F34D5-F920-41BA-AFC2-A6D79067EB8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135" name="Text Box 1">
          <a:extLst>
            <a:ext uri="{FF2B5EF4-FFF2-40B4-BE49-F238E27FC236}">
              <a16:creationId xmlns:a16="http://schemas.microsoft.com/office/drawing/2014/main" id="{130CA055-97B5-4830-8469-EBCB1F05987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136" name="Text Box 1">
          <a:extLst>
            <a:ext uri="{FF2B5EF4-FFF2-40B4-BE49-F238E27FC236}">
              <a16:creationId xmlns:a16="http://schemas.microsoft.com/office/drawing/2014/main" id="{E313CA6D-7EA9-4D6C-A2E1-70C4DC8C793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137" name="Text Box 1">
          <a:extLst>
            <a:ext uri="{FF2B5EF4-FFF2-40B4-BE49-F238E27FC236}">
              <a16:creationId xmlns:a16="http://schemas.microsoft.com/office/drawing/2014/main" id="{DD3A5EC4-4B36-4EA0-88E2-22D2E5CEB15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138" name="Text Box 1">
          <a:extLst>
            <a:ext uri="{FF2B5EF4-FFF2-40B4-BE49-F238E27FC236}">
              <a16:creationId xmlns:a16="http://schemas.microsoft.com/office/drawing/2014/main" id="{A62DC8CC-4439-4DD1-8420-8115DF9026A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139" name="Text Box 1">
          <a:extLst>
            <a:ext uri="{FF2B5EF4-FFF2-40B4-BE49-F238E27FC236}">
              <a16:creationId xmlns:a16="http://schemas.microsoft.com/office/drawing/2014/main" id="{7287EF3C-4894-4218-BCCF-E00741EA59E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140" name="Text Box 1">
          <a:extLst>
            <a:ext uri="{FF2B5EF4-FFF2-40B4-BE49-F238E27FC236}">
              <a16:creationId xmlns:a16="http://schemas.microsoft.com/office/drawing/2014/main" id="{D98FBF03-79D4-4CA2-A7A9-ACAB75DA212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141" name="Text Box 1">
          <a:extLst>
            <a:ext uri="{FF2B5EF4-FFF2-40B4-BE49-F238E27FC236}">
              <a16:creationId xmlns:a16="http://schemas.microsoft.com/office/drawing/2014/main" id="{A505E8A3-BBB2-4C2A-B850-78895AFD1EA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142" name="Text Box 1">
          <a:extLst>
            <a:ext uri="{FF2B5EF4-FFF2-40B4-BE49-F238E27FC236}">
              <a16:creationId xmlns:a16="http://schemas.microsoft.com/office/drawing/2014/main" id="{0D9EC776-0431-4F91-B1EA-85EB0D44FD4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143" name="Text Box 1">
          <a:extLst>
            <a:ext uri="{FF2B5EF4-FFF2-40B4-BE49-F238E27FC236}">
              <a16:creationId xmlns:a16="http://schemas.microsoft.com/office/drawing/2014/main" id="{FA9358F6-6696-4974-88DD-E1874292DFE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144" name="Text Box 1">
          <a:extLst>
            <a:ext uri="{FF2B5EF4-FFF2-40B4-BE49-F238E27FC236}">
              <a16:creationId xmlns:a16="http://schemas.microsoft.com/office/drawing/2014/main" id="{49919059-BA4C-4641-BCA9-66F97E69C39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145" name="Text Box 1">
          <a:extLst>
            <a:ext uri="{FF2B5EF4-FFF2-40B4-BE49-F238E27FC236}">
              <a16:creationId xmlns:a16="http://schemas.microsoft.com/office/drawing/2014/main" id="{CABEB021-8DCC-4796-A43B-9C09E944478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146" name="Text Box 1">
          <a:extLst>
            <a:ext uri="{FF2B5EF4-FFF2-40B4-BE49-F238E27FC236}">
              <a16:creationId xmlns:a16="http://schemas.microsoft.com/office/drawing/2014/main" id="{22445706-48D8-4788-A850-D77B061DC90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147" name="Text Box 1">
          <a:extLst>
            <a:ext uri="{FF2B5EF4-FFF2-40B4-BE49-F238E27FC236}">
              <a16:creationId xmlns:a16="http://schemas.microsoft.com/office/drawing/2014/main" id="{F3D34D44-6C26-4FB4-88C0-9F118ED8489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148" name="Text Box 1">
          <a:extLst>
            <a:ext uri="{FF2B5EF4-FFF2-40B4-BE49-F238E27FC236}">
              <a16:creationId xmlns:a16="http://schemas.microsoft.com/office/drawing/2014/main" id="{5ADEF9ED-B92F-4D02-93D1-68B3A6808C4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149" name="Text Box 1">
          <a:extLst>
            <a:ext uri="{FF2B5EF4-FFF2-40B4-BE49-F238E27FC236}">
              <a16:creationId xmlns:a16="http://schemas.microsoft.com/office/drawing/2014/main" id="{DE376F45-91DA-402B-B3A0-19686F8A751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150" name="Text Box 1">
          <a:extLst>
            <a:ext uri="{FF2B5EF4-FFF2-40B4-BE49-F238E27FC236}">
              <a16:creationId xmlns:a16="http://schemas.microsoft.com/office/drawing/2014/main" id="{C48A8549-ED57-4170-BC10-62F09F57DC8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151" name="Text Box 1">
          <a:extLst>
            <a:ext uri="{FF2B5EF4-FFF2-40B4-BE49-F238E27FC236}">
              <a16:creationId xmlns:a16="http://schemas.microsoft.com/office/drawing/2014/main" id="{06AD0216-6067-4BA8-9A91-A337EFB5534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152" name="Text Box 1">
          <a:extLst>
            <a:ext uri="{FF2B5EF4-FFF2-40B4-BE49-F238E27FC236}">
              <a16:creationId xmlns:a16="http://schemas.microsoft.com/office/drawing/2014/main" id="{C81CF4C6-3E43-4C89-91A7-F6B46A34EC2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153" name="Text Box 1">
          <a:extLst>
            <a:ext uri="{FF2B5EF4-FFF2-40B4-BE49-F238E27FC236}">
              <a16:creationId xmlns:a16="http://schemas.microsoft.com/office/drawing/2014/main" id="{5976025F-EF71-42C5-BDFA-16CEECE6AC6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154" name="Text Box 1">
          <a:extLst>
            <a:ext uri="{FF2B5EF4-FFF2-40B4-BE49-F238E27FC236}">
              <a16:creationId xmlns:a16="http://schemas.microsoft.com/office/drawing/2014/main" id="{869B2B2D-234F-4A0D-8C26-665B8539023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155" name="Text Box 1">
          <a:extLst>
            <a:ext uri="{FF2B5EF4-FFF2-40B4-BE49-F238E27FC236}">
              <a16:creationId xmlns:a16="http://schemas.microsoft.com/office/drawing/2014/main" id="{570798C2-C6EF-40D4-AA9B-9F65EE26E29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156" name="Text Box 1">
          <a:extLst>
            <a:ext uri="{FF2B5EF4-FFF2-40B4-BE49-F238E27FC236}">
              <a16:creationId xmlns:a16="http://schemas.microsoft.com/office/drawing/2014/main" id="{20C4FC1F-91AB-440D-9C46-0194E95C303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157" name="Text Box 1">
          <a:extLst>
            <a:ext uri="{FF2B5EF4-FFF2-40B4-BE49-F238E27FC236}">
              <a16:creationId xmlns:a16="http://schemas.microsoft.com/office/drawing/2014/main" id="{062E9ED3-B41A-431D-9D4D-BB3281E3D29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158" name="Text Box 1">
          <a:extLst>
            <a:ext uri="{FF2B5EF4-FFF2-40B4-BE49-F238E27FC236}">
              <a16:creationId xmlns:a16="http://schemas.microsoft.com/office/drawing/2014/main" id="{E29BD6EA-931D-48B3-9038-C6F7B01E833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159" name="Text Box 1">
          <a:extLst>
            <a:ext uri="{FF2B5EF4-FFF2-40B4-BE49-F238E27FC236}">
              <a16:creationId xmlns:a16="http://schemas.microsoft.com/office/drawing/2014/main" id="{278A16B6-2824-46F2-BA80-E5118EA6C2C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160" name="Text Box 1">
          <a:extLst>
            <a:ext uri="{FF2B5EF4-FFF2-40B4-BE49-F238E27FC236}">
              <a16:creationId xmlns:a16="http://schemas.microsoft.com/office/drawing/2014/main" id="{E58F1677-4DC2-49CB-ABAF-2D84BB68977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161" name="Text Box 1">
          <a:extLst>
            <a:ext uri="{FF2B5EF4-FFF2-40B4-BE49-F238E27FC236}">
              <a16:creationId xmlns:a16="http://schemas.microsoft.com/office/drawing/2014/main" id="{F67D8EC6-158B-4573-926B-4B2F6AE1FFA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162" name="Text Box 1">
          <a:extLst>
            <a:ext uri="{FF2B5EF4-FFF2-40B4-BE49-F238E27FC236}">
              <a16:creationId xmlns:a16="http://schemas.microsoft.com/office/drawing/2014/main" id="{C2716A0D-54A9-4B17-9042-DFF74A05DC0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163" name="Text Box 1">
          <a:extLst>
            <a:ext uri="{FF2B5EF4-FFF2-40B4-BE49-F238E27FC236}">
              <a16:creationId xmlns:a16="http://schemas.microsoft.com/office/drawing/2014/main" id="{57B068AF-3B27-4050-A463-DD859E21681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164" name="Text Box 1">
          <a:extLst>
            <a:ext uri="{FF2B5EF4-FFF2-40B4-BE49-F238E27FC236}">
              <a16:creationId xmlns:a16="http://schemas.microsoft.com/office/drawing/2014/main" id="{1FCB2691-537D-4232-A4C5-698856A0AF6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165" name="Text Box 1">
          <a:extLst>
            <a:ext uri="{FF2B5EF4-FFF2-40B4-BE49-F238E27FC236}">
              <a16:creationId xmlns:a16="http://schemas.microsoft.com/office/drawing/2014/main" id="{2A03F653-A79D-477D-97FB-3411ECE3F29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166" name="Text Box 1">
          <a:extLst>
            <a:ext uri="{FF2B5EF4-FFF2-40B4-BE49-F238E27FC236}">
              <a16:creationId xmlns:a16="http://schemas.microsoft.com/office/drawing/2014/main" id="{BD46FB05-0E35-46A5-AB50-F937C87409E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167" name="Text Box 1">
          <a:extLst>
            <a:ext uri="{FF2B5EF4-FFF2-40B4-BE49-F238E27FC236}">
              <a16:creationId xmlns:a16="http://schemas.microsoft.com/office/drawing/2014/main" id="{975C618D-D383-404F-9213-CB44C5ADDA4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168" name="Text Box 1">
          <a:extLst>
            <a:ext uri="{FF2B5EF4-FFF2-40B4-BE49-F238E27FC236}">
              <a16:creationId xmlns:a16="http://schemas.microsoft.com/office/drawing/2014/main" id="{B09D4CC1-5D3F-498F-807B-9B4A0A1D834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169" name="Text Box 1">
          <a:extLst>
            <a:ext uri="{FF2B5EF4-FFF2-40B4-BE49-F238E27FC236}">
              <a16:creationId xmlns:a16="http://schemas.microsoft.com/office/drawing/2014/main" id="{C307B375-BCDF-466B-AFF2-27EF7273AB8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170" name="Text Box 1">
          <a:extLst>
            <a:ext uri="{FF2B5EF4-FFF2-40B4-BE49-F238E27FC236}">
              <a16:creationId xmlns:a16="http://schemas.microsoft.com/office/drawing/2014/main" id="{3BBF2472-D4A0-455B-A70C-652E0CC1DBC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171" name="Text Box 1">
          <a:extLst>
            <a:ext uri="{FF2B5EF4-FFF2-40B4-BE49-F238E27FC236}">
              <a16:creationId xmlns:a16="http://schemas.microsoft.com/office/drawing/2014/main" id="{343A7B0B-871B-4B31-9B4F-8F47A6E7FD4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172" name="Text Box 1">
          <a:extLst>
            <a:ext uri="{FF2B5EF4-FFF2-40B4-BE49-F238E27FC236}">
              <a16:creationId xmlns:a16="http://schemas.microsoft.com/office/drawing/2014/main" id="{6212C246-67E1-4CA0-8574-1DD33E840AD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173" name="Text Box 1">
          <a:extLst>
            <a:ext uri="{FF2B5EF4-FFF2-40B4-BE49-F238E27FC236}">
              <a16:creationId xmlns:a16="http://schemas.microsoft.com/office/drawing/2014/main" id="{703201D3-444F-499B-A8DA-5217078C1A6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174" name="Text Box 1">
          <a:extLst>
            <a:ext uri="{FF2B5EF4-FFF2-40B4-BE49-F238E27FC236}">
              <a16:creationId xmlns:a16="http://schemas.microsoft.com/office/drawing/2014/main" id="{306DB4F9-ACAA-463E-9F1C-276CEA7DAF4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175" name="Text Box 1">
          <a:extLst>
            <a:ext uri="{FF2B5EF4-FFF2-40B4-BE49-F238E27FC236}">
              <a16:creationId xmlns:a16="http://schemas.microsoft.com/office/drawing/2014/main" id="{9ECCFF64-1AF3-43EB-83FA-36CB0F5C5EC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176" name="Text Box 1">
          <a:extLst>
            <a:ext uri="{FF2B5EF4-FFF2-40B4-BE49-F238E27FC236}">
              <a16:creationId xmlns:a16="http://schemas.microsoft.com/office/drawing/2014/main" id="{97827C51-5400-42FB-A5D0-4880B2E764C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177" name="Text Box 1">
          <a:extLst>
            <a:ext uri="{FF2B5EF4-FFF2-40B4-BE49-F238E27FC236}">
              <a16:creationId xmlns:a16="http://schemas.microsoft.com/office/drawing/2014/main" id="{C35A1E3A-BC00-4CD9-8773-587374F5478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178" name="Text Box 1">
          <a:extLst>
            <a:ext uri="{FF2B5EF4-FFF2-40B4-BE49-F238E27FC236}">
              <a16:creationId xmlns:a16="http://schemas.microsoft.com/office/drawing/2014/main" id="{F43A3B16-3CC0-40DC-9CA0-D5A6C679621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179" name="Text Box 1">
          <a:extLst>
            <a:ext uri="{FF2B5EF4-FFF2-40B4-BE49-F238E27FC236}">
              <a16:creationId xmlns:a16="http://schemas.microsoft.com/office/drawing/2014/main" id="{B36AAF4E-A928-47BB-A528-7CB38037DBF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180" name="Text Box 1">
          <a:extLst>
            <a:ext uri="{FF2B5EF4-FFF2-40B4-BE49-F238E27FC236}">
              <a16:creationId xmlns:a16="http://schemas.microsoft.com/office/drawing/2014/main" id="{F5D9B5D6-0596-44BA-9DD3-44FA9BC1B4A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181" name="Text Box 1">
          <a:extLst>
            <a:ext uri="{FF2B5EF4-FFF2-40B4-BE49-F238E27FC236}">
              <a16:creationId xmlns:a16="http://schemas.microsoft.com/office/drawing/2014/main" id="{7877D5B7-192C-4EAE-B61D-3FA0873C830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182" name="Text Box 1">
          <a:extLst>
            <a:ext uri="{FF2B5EF4-FFF2-40B4-BE49-F238E27FC236}">
              <a16:creationId xmlns:a16="http://schemas.microsoft.com/office/drawing/2014/main" id="{705F2917-40CA-4E2A-A3E7-9DBBCB51E93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183" name="Text Box 1">
          <a:extLst>
            <a:ext uri="{FF2B5EF4-FFF2-40B4-BE49-F238E27FC236}">
              <a16:creationId xmlns:a16="http://schemas.microsoft.com/office/drawing/2014/main" id="{1875F6B5-C4CF-4BDB-980D-C78AB44F4BD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184" name="Text Box 1">
          <a:extLst>
            <a:ext uri="{FF2B5EF4-FFF2-40B4-BE49-F238E27FC236}">
              <a16:creationId xmlns:a16="http://schemas.microsoft.com/office/drawing/2014/main" id="{22263039-DA67-427A-B749-2AE3C0F7336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185" name="Text Box 1">
          <a:extLst>
            <a:ext uri="{FF2B5EF4-FFF2-40B4-BE49-F238E27FC236}">
              <a16:creationId xmlns:a16="http://schemas.microsoft.com/office/drawing/2014/main" id="{F807EB19-0E4C-48CC-B70B-6DCDFDE9A0B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186" name="Text Box 1">
          <a:extLst>
            <a:ext uri="{FF2B5EF4-FFF2-40B4-BE49-F238E27FC236}">
              <a16:creationId xmlns:a16="http://schemas.microsoft.com/office/drawing/2014/main" id="{D0AA1173-B4C7-426F-B489-5A8AF53A947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187" name="Text Box 1">
          <a:extLst>
            <a:ext uri="{FF2B5EF4-FFF2-40B4-BE49-F238E27FC236}">
              <a16:creationId xmlns:a16="http://schemas.microsoft.com/office/drawing/2014/main" id="{89BEF747-D724-409B-BC7A-BCDD0FE9805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188" name="Text Box 1">
          <a:extLst>
            <a:ext uri="{FF2B5EF4-FFF2-40B4-BE49-F238E27FC236}">
              <a16:creationId xmlns:a16="http://schemas.microsoft.com/office/drawing/2014/main" id="{F7D79BE4-F1C5-4BE1-AF3E-1A7E7057E3F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189" name="Text Box 1">
          <a:extLst>
            <a:ext uri="{FF2B5EF4-FFF2-40B4-BE49-F238E27FC236}">
              <a16:creationId xmlns:a16="http://schemas.microsoft.com/office/drawing/2014/main" id="{C992EC76-1F5F-49E5-99C1-D0DC220E5B7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190" name="Text Box 1">
          <a:extLst>
            <a:ext uri="{FF2B5EF4-FFF2-40B4-BE49-F238E27FC236}">
              <a16:creationId xmlns:a16="http://schemas.microsoft.com/office/drawing/2014/main" id="{89F90DDC-2785-44C0-9378-88DF1138BE7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191" name="Text Box 1">
          <a:extLst>
            <a:ext uri="{FF2B5EF4-FFF2-40B4-BE49-F238E27FC236}">
              <a16:creationId xmlns:a16="http://schemas.microsoft.com/office/drawing/2014/main" id="{9D456EBC-3396-4039-BC7D-4FC021AC698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192" name="Text Box 1">
          <a:extLst>
            <a:ext uri="{FF2B5EF4-FFF2-40B4-BE49-F238E27FC236}">
              <a16:creationId xmlns:a16="http://schemas.microsoft.com/office/drawing/2014/main" id="{0C638A46-0987-471A-BAD7-E1EE5A1E3FF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193" name="Text Box 1">
          <a:extLst>
            <a:ext uri="{FF2B5EF4-FFF2-40B4-BE49-F238E27FC236}">
              <a16:creationId xmlns:a16="http://schemas.microsoft.com/office/drawing/2014/main" id="{3791289E-1E25-4563-A58E-4C2CD145364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194" name="Text Box 1">
          <a:extLst>
            <a:ext uri="{FF2B5EF4-FFF2-40B4-BE49-F238E27FC236}">
              <a16:creationId xmlns:a16="http://schemas.microsoft.com/office/drawing/2014/main" id="{8ED09C64-3EBA-4709-A243-89F97EF4DDA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195" name="Text Box 1">
          <a:extLst>
            <a:ext uri="{FF2B5EF4-FFF2-40B4-BE49-F238E27FC236}">
              <a16:creationId xmlns:a16="http://schemas.microsoft.com/office/drawing/2014/main" id="{B86AB4EF-51CE-4060-A7A6-D77AC46FBCB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196" name="Text Box 1">
          <a:extLst>
            <a:ext uri="{FF2B5EF4-FFF2-40B4-BE49-F238E27FC236}">
              <a16:creationId xmlns:a16="http://schemas.microsoft.com/office/drawing/2014/main" id="{CC77BC81-2CCB-49D1-9D83-7CC36B9E929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197" name="Text Box 1">
          <a:extLst>
            <a:ext uri="{FF2B5EF4-FFF2-40B4-BE49-F238E27FC236}">
              <a16:creationId xmlns:a16="http://schemas.microsoft.com/office/drawing/2014/main" id="{B031D268-BBB8-42DD-9379-926B8CCA477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198" name="Text Box 1">
          <a:extLst>
            <a:ext uri="{FF2B5EF4-FFF2-40B4-BE49-F238E27FC236}">
              <a16:creationId xmlns:a16="http://schemas.microsoft.com/office/drawing/2014/main" id="{506B4B68-6B28-457F-95CC-A32320FB66D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199" name="Text Box 1">
          <a:extLst>
            <a:ext uri="{FF2B5EF4-FFF2-40B4-BE49-F238E27FC236}">
              <a16:creationId xmlns:a16="http://schemas.microsoft.com/office/drawing/2014/main" id="{6CE13A06-FA41-4348-9F29-87641925795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200" name="Text Box 1">
          <a:extLst>
            <a:ext uri="{FF2B5EF4-FFF2-40B4-BE49-F238E27FC236}">
              <a16:creationId xmlns:a16="http://schemas.microsoft.com/office/drawing/2014/main" id="{AE32DAF0-F24C-4A2C-9FEB-0E08547B914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201" name="Text Box 1">
          <a:extLst>
            <a:ext uri="{FF2B5EF4-FFF2-40B4-BE49-F238E27FC236}">
              <a16:creationId xmlns:a16="http://schemas.microsoft.com/office/drawing/2014/main" id="{2CDB8E32-F24C-415C-B629-62F72C29F93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202" name="Text Box 1">
          <a:extLst>
            <a:ext uri="{FF2B5EF4-FFF2-40B4-BE49-F238E27FC236}">
              <a16:creationId xmlns:a16="http://schemas.microsoft.com/office/drawing/2014/main" id="{CF5BD7F5-1F60-49AF-B9DF-08EF7B13BEF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203" name="Text Box 1">
          <a:extLst>
            <a:ext uri="{FF2B5EF4-FFF2-40B4-BE49-F238E27FC236}">
              <a16:creationId xmlns:a16="http://schemas.microsoft.com/office/drawing/2014/main" id="{86AF6141-36FD-4ED8-8AF5-017934276E5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204" name="Text Box 1">
          <a:extLst>
            <a:ext uri="{FF2B5EF4-FFF2-40B4-BE49-F238E27FC236}">
              <a16:creationId xmlns:a16="http://schemas.microsoft.com/office/drawing/2014/main" id="{FC7A25E3-9A42-4496-81B5-4B18674E472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205" name="Text Box 1">
          <a:extLst>
            <a:ext uri="{FF2B5EF4-FFF2-40B4-BE49-F238E27FC236}">
              <a16:creationId xmlns:a16="http://schemas.microsoft.com/office/drawing/2014/main" id="{7C7F9E34-DE42-475C-9093-01298062105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206" name="Text Box 1">
          <a:extLst>
            <a:ext uri="{FF2B5EF4-FFF2-40B4-BE49-F238E27FC236}">
              <a16:creationId xmlns:a16="http://schemas.microsoft.com/office/drawing/2014/main" id="{8E10DEF2-4F0F-4507-8BA1-2A1194842E9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207" name="Text Box 1">
          <a:extLst>
            <a:ext uri="{FF2B5EF4-FFF2-40B4-BE49-F238E27FC236}">
              <a16:creationId xmlns:a16="http://schemas.microsoft.com/office/drawing/2014/main" id="{6892F0D1-86CB-41BE-9897-6DF2FC1A57A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208" name="Text Box 1">
          <a:extLst>
            <a:ext uri="{FF2B5EF4-FFF2-40B4-BE49-F238E27FC236}">
              <a16:creationId xmlns:a16="http://schemas.microsoft.com/office/drawing/2014/main" id="{0A4A46AC-2116-4F74-864F-093434B8A59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209" name="Text Box 1">
          <a:extLst>
            <a:ext uri="{FF2B5EF4-FFF2-40B4-BE49-F238E27FC236}">
              <a16:creationId xmlns:a16="http://schemas.microsoft.com/office/drawing/2014/main" id="{A9CE9D06-70E1-4748-B73D-9600273E629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210" name="Text Box 1">
          <a:extLst>
            <a:ext uri="{FF2B5EF4-FFF2-40B4-BE49-F238E27FC236}">
              <a16:creationId xmlns:a16="http://schemas.microsoft.com/office/drawing/2014/main" id="{DD999929-3E7F-4331-ADA6-235E446ECAB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211" name="Text Box 1">
          <a:extLst>
            <a:ext uri="{FF2B5EF4-FFF2-40B4-BE49-F238E27FC236}">
              <a16:creationId xmlns:a16="http://schemas.microsoft.com/office/drawing/2014/main" id="{80818424-B3AE-480F-950E-806DAE0258C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212" name="Text Box 1">
          <a:extLst>
            <a:ext uri="{FF2B5EF4-FFF2-40B4-BE49-F238E27FC236}">
              <a16:creationId xmlns:a16="http://schemas.microsoft.com/office/drawing/2014/main" id="{545156FF-9C50-447D-B579-C3B346D04C6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213" name="Text Box 1">
          <a:extLst>
            <a:ext uri="{FF2B5EF4-FFF2-40B4-BE49-F238E27FC236}">
              <a16:creationId xmlns:a16="http://schemas.microsoft.com/office/drawing/2014/main" id="{15872327-7473-4606-A346-BC065F27EDE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214" name="Text Box 1">
          <a:extLst>
            <a:ext uri="{FF2B5EF4-FFF2-40B4-BE49-F238E27FC236}">
              <a16:creationId xmlns:a16="http://schemas.microsoft.com/office/drawing/2014/main" id="{5ACF3A91-5472-46BA-BC1D-34E7FA5F6B8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215" name="Text Box 1">
          <a:extLst>
            <a:ext uri="{FF2B5EF4-FFF2-40B4-BE49-F238E27FC236}">
              <a16:creationId xmlns:a16="http://schemas.microsoft.com/office/drawing/2014/main" id="{BCBA82A0-2289-4D05-A6B7-64BD55692F5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216" name="Text Box 1">
          <a:extLst>
            <a:ext uri="{FF2B5EF4-FFF2-40B4-BE49-F238E27FC236}">
              <a16:creationId xmlns:a16="http://schemas.microsoft.com/office/drawing/2014/main" id="{D4E5CF7B-EE8A-4C81-92EF-685C738B748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217" name="Text Box 1">
          <a:extLst>
            <a:ext uri="{FF2B5EF4-FFF2-40B4-BE49-F238E27FC236}">
              <a16:creationId xmlns:a16="http://schemas.microsoft.com/office/drawing/2014/main" id="{D99725D6-09DE-4EDB-822E-6F77232800C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218" name="Text Box 1">
          <a:extLst>
            <a:ext uri="{FF2B5EF4-FFF2-40B4-BE49-F238E27FC236}">
              <a16:creationId xmlns:a16="http://schemas.microsoft.com/office/drawing/2014/main" id="{58187889-DB71-4D23-A3C3-DC8F2E8CB1C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219" name="Text Box 1">
          <a:extLst>
            <a:ext uri="{FF2B5EF4-FFF2-40B4-BE49-F238E27FC236}">
              <a16:creationId xmlns:a16="http://schemas.microsoft.com/office/drawing/2014/main" id="{FF969747-D662-4335-9298-B4823CD781D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220" name="Text Box 1">
          <a:extLst>
            <a:ext uri="{FF2B5EF4-FFF2-40B4-BE49-F238E27FC236}">
              <a16:creationId xmlns:a16="http://schemas.microsoft.com/office/drawing/2014/main" id="{10FFCDDD-6D26-41CB-860E-20AE0C91F2B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221" name="Text Box 1">
          <a:extLst>
            <a:ext uri="{FF2B5EF4-FFF2-40B4-BE49-F238E27FC236}">
              <a16:creationId xmlns:a16="http://schemas.microsoft.com/office/drawing/2014/main" id="{4B0EC16E-AACE-45DB-9CD4-02374C524F7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222" name="Text Box 1">
          <a:extLst>
            <a:ext uri="{FF2B5EF4-FFF2-40B4-BE49-F238E27FC236}">
              <a16:creationId xmlns:a16="http://schemas.microsoft.com/office/drawing/2014/main" id="{E576ABCC-F536-40E9-A53E-32F9E7274BA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223" name="Text Box 1">
          <a:extLst>
            <a:ext uri="{FF2B5EF4-FFF2-40B4-BE49-F238E27FC236}">
              <a16:creationId xmlns:a16="http://schemas.microsoft.com/office/drawing/2014/main" id="{DB240354-90D3-4A4D-AEBC-B1D38EECF46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224" name="Text Box 1">
          <a:extLst>
            <a:ext uri="{FF2B5EF4-FFF2-40B4-BE49-F238E27FC236}">
              <a16:creationId xmlns:a16="http://schemas.microsoft.com/office/drawing/2014/main" id="{2D225C56-027E-4EB0-81C2-6B5483212DA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225" name="Text Box 1">
          <a:extLst>
            <a:ext uri="{FF2B5EF4-FFF2-40B4-BE49-F238E27FC236}">
              <a16:creationId xmlns:a16="http://schemas.microsoft.com/office/drawing/2014/main" id="{652A4D75-8AFF-4729-B8F7-6B91FC537B3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226" name="Text Box 1">
          <a:extLst>
            <a:ext uri="{FF2B5EF4-FFF2-40B4-BE49-F238E27FC236}">
              <a16:creationId xmlns:a16="http://schemas.microsoft.com/office/drawing/2014/main" id="{17006A11-D37C-4B79-9300-2DB60EBE1EF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227" name="Text Box 1">
          <a:extLst>
            <a:ext uri="{FF2B5EF4-FFF2-40B4-BE49-F238E27FC236}">
              <a16:creationId xmlns:a16="http://schemas.microsoft.com/office/drawing/2014/main" id="{D2556EAA-C212-465A-87B0-B1D435151F8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228" name="Text Box 1">
          <a:extLst>
            <a:ext uri="{FF2B5EF4-FFF2-40B4-BE49-F238E27FC236}">
              <a16:creationId xmlns:a16="http://schemas.microsoft.com/office/drawing/2014/main" id="{9370C436-B5DE-4ADF-8A33-0335A388E9B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229" name="Text Box 1">
          <a:extLst>
            <a:ext uri="{FF2B5EF4-FFF2-40B4-BE49-F238E27FC236}">
              <a16:creationId xmlns:a16="http://schemas.microsoft.com/office/drawing/2014/main" id="{8AF276E0-3D25-4BCE-85CD-2ACFA33FB43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230" name="Text Box 1">
          <a:extLst>
            <a:ext uri="{FF2B5EF4-FFF2-40B4-BE49-F238E27FC236}">
              <a16:creationId xmlns:a16="http://schemas.microsoft.com/office/drawing/2014/main" id="{CAE348A0-9AA9-40DE-AC91-C7EC5987A89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231" name="Text Box 1">
          <a:extLst>
            <a:ext uri="{FF2B5EF4-FFF2-40B4-BE49-F238E27FC236}">
              <a16:creationId xmlns:a16="http://schemas.microsoft.com/office/drawing/2014/main" id="{19982AB7-E3E3-4428-9564-21BE1BB621C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232" name="Text Box 1">
          <a:extLst>
            <a:ext uri="{FF2B5EF4-FFF2-40B4-BE49-F238E27FC236}">
              <a16:creationId xmlns:a16="http://schemas.microsoft.com/office/drawing/2014/main" id="{8DAF88BC-3365-4B67-9236-9A5AB5211AF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233" name="Text Box 1">
          <a:extLst>
            <a:ext uri="{FF2B5EF4-FFF2-40B4-BE49-F238E27FC236}">
              <a16:creationId xmlns:a16="http://schemas.microsoft.com/office/drawing/2014/main" id="{A2A3E34D-EED3-4065-B1B7-F4B66D9ED0D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234" name="Text Box 1">
          <a:extLst>
            <a:ext uri="{FF2B5EF4-FFF2-40B4-BE49-F238E27FC236}">
              <a16:creationId xmlns:a16="http://schemas.microsoft.com/office/drawing/2014/main" id="{5363E50C-AEA5-427F-BB82-1774A49D89D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235" name="Text Box 1">
          <a:extLst>
            <a:ext uri="{FF2B5EF4-FFF2-40B4-BE49-F238E27FC236}">
              <a16:creationId xmlns:a16="http://schemas.microsoft.com/office/drawing/2014/main" id="{5BA32984-1E56-4FED-AB5C-DF5479FEFF6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236" name="Text Box 1">
          <a:extLst>
            <a:ext uri="{FF2B5EF4-FFF2-40B4-BE49-F238E27FC236}">
              <a16:creationId xmlns:a16="http://schemas.microsoft.com/office/drawing/2014/main" id="{BC3194F0-D6CB-4BE1-8244-8501C8DB327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237" name="Text Box 1">
          <a:extLst>
            <a:ext uri="{FF2B5EF4-FFF2-40B4-BE49-F238E27FC236}">
              <a16:creationId xmlns:a16="http://schemas.microsoft.com/office/drawing/2014/main" id="{0A032D03-0084-4FCC-A181-0C3A627EAF8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238" name="Text Box 1">
          <a:extLst>
            <a:ext uri="{FF2B5EF4-FFF2-40B4-BE49-F238E27FC236}">
              <a16:creationId xmlns:a16="http://schemas.microsoft.com/office/drawing/2014/main" id="{610C3ADE-DDDD-44F0-91DA-F4F9D27506A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239" name="Text Box 1">
          <a:extLst>
            <a:ext uri="{FF2B5EF4-FFF2-40B4-BE49-F238E27FC236}">
              <a16:creationId xmlns:a16="http://schemas.microsoft.com/office/drawing/2014/main" id="{1FA7CF85-4B6A-494A-8CA0-B85EEFC9510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240" name="Text Box 1">
          <a:extLst>
            <a:ext uri="{FF2B5EF4-FFF2-40B4-BE49-F238E27FC236}">
              <a16:creationId xmlns:a16="http://schemas.microsoft.com/office/drawing/2014/main" id="{43B401F8-82A3-4138-9E8C-1FC7FA02F20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241" name="Text Box 1">
          <a:extLst>
            <a:ext uri="{FF2B5EF4-FFF2-40B4-BE49-F238E27FC236}">
              <a16:creationId xmlns:a16="http://schemas.microsoft.com/office/drawing/2014/main" id="{8EF04D98-05F5-4F21-A7B6-AD9B566324E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242" name="Text Box 1">
          <a:extLst>
            <a:ext uri="{FF2B5EF4-FFF2-40B4-BE49-F238E27FC236}">
              <a16:creationId xmlns:a16="http://schemas.microsoft.com/office/drawing/2014/main" id="{11617A3B-0F4E-4214-B936-0A0B80595F7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243" name="Text Box 1">
          <a:extLst>
            <a:ext uri="{FF2B5EF4-FFF2-40B4-BE49-F238E27FC236}">
              <a16:creationId xmlns:a16="http://schemas.microsoft.com/office/drawing/2014/main" id="{09E7B91D-B1E3-4428-91D6-69142E8E1C9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244" name="Text Box 1">
          <a:extLst>
            <a:ext uri="{FF2B5EF4-FFF2-40B4-BE49-F238E27FC236}">
              <a16:creationId xmlns:a16="http://schemas.microsoft.com/office/drawing/2014/main" id="{654B6CFB-70C8-4358-B75B-CB29DF57417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245" name="Text Box 1">
          <a:extLst>
            <a:ext uri="{FF2B5EF4-FFF2-40B4-BE49-F238E27FC236}">
              <a16:creationId xmlns:a16="http://schemas.microsoft.com/office/drawing/2014/main" id="{EDABEAA2-F3B0-4165-9059-EFF7B31DB17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246" name="Text Box 1">
          <a:extLst>
            <a:ext uri="{FF2B5EF4-FFF2-40B4-BE49-F238E27FC236}">
              <a16:creationId xmlns:a16="http://schemas.microsoft.com/office/drawing/2014/main" id="{3EA1964D-21A1-4883-BFF6-98ABF155697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247" name="Text Box 1">
          <a:extLst>
            <a:ext uri="{FF2B5EF4-FFF2-40B4-BE49-F238E27FC236}">
              <a16:creationId xmlns:a16="http://schemas.microsoft.com/office/drawing/2014/main" id="{6AD4E266-C89D-4EEA-83E8-5728F8BE1B8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248" name="Text Box 1">
          <a:extLst>
            <a:ext uri="{FF2B5EF4-FFF2-40B4-BE49-F238E27FC236}">
              <a16:creationId xmlns:a16="http://schemas.microsoft.com/office/drawing/2014/main" id="{0243AD3C-4AB2-4DEA-B813-C35A075DFF0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249" name="Text Box 1">
          <a:extLst>
            <a:ext uri="{FF2B5EF4-FFF2-40B4-BE49-F238E27FC236}">
              <a16:creationId xmlns:a16="http://schemas.microsoft.com/office/drawing/2014/main" id="{7012768B-2C2F-4FE8-B1EB-084BFAA27D1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250" name="Text Box 1">
          <a:extLst>
            <a:ext uri="{FF2B5EF4-FFF2-40B4-BE49-F238E27FC236}">
              <a16:creationId xmlns:a16="http://schemas.microsoft.com/office/drawing/2014/main" id="{DE63FC90-6FAD-4301-BBC7-D53BA25674E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251" name="Text Box 1">
          <a:extLst>
            <a:ext uri="{FF2B5EF4-FFF2-40B4-BE49-F238E27FC236}">
              <a16:creationId xmlns:a16="http://schemas.microsoft.com/office/drawing/2014/main" id="{B5329C4B-C530-4B77-81B8-300158CF5BB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252" name="Text Box 1">
          <a:extLst>
            <a:ext uri="{FF2B5EF4-FFF2-40B4-BE49-F238E27FC236}">
              <a16:creationId xmlns:a16="http://schemas.microsoft.com/office/drawing/2014/main" id="{E4ECBD9E-A990-4540-8774-1167EEEE007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253" name="Text Box 1">
          <a:extLst>
            <a:ext uri="{FF2B5EF4-FFF2-40B4-BE49-F238E27FC236}">
              <a16:creationId xmlns:a16="http://schemas.microsoft.com/office/drawing/2014/main" id="{20E06B1B-AEBC-4893-9DEC-C9CA20D01E4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254" name="Text Box 1">
          <a:extLst>
            <a:ext uri="{FF2B5EF4-FFF2-40B4-BE49-F238E27FC236}">
              <a16:creationId xmlns:a16="http://schemas.microsoft.com/office/drawing/2014/main" id="{9B857CF6-CC62-42C7-A22F-82FA4BFEF4A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255" name="Text Box 1">
          <a:extLst>
            <a:ext uri="{FF2B5EF4-FFF2-40B4-BE49-F238E27FC236}">
              <a16:creationId xmlns:a16="http://schemas.microsoft.com/office/drawing/2014/main" id="{2E0FD3EB-1EC0-495C-A2A3-BDD3BEB1403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256" name="Text Box 1">
          <a:extLst>
            <a:ext uri="{FF2B5EF4-FFF2-40B4-BE49-F238E27FC236}">
              <a16:creationId xmlns:a16="http://schemas.microsoft.com/office/drawing/2014/main" id="{D52DCFBD-11DA-4901-8516-FAF7F0868A8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257" name="Text Box 1">
          <a:extLst>
            <a:ext uri="{FF2B5EF4-FFF2-40B4-BE49-F238E27FC236}">
              <a16:creationId xmlns:a16="http://schemas.microsoft.com/office/drawing/2014/main" id="{8975E1B8-0416-4874-A2E1-E911F116310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258" name="Text Box 1">
          <a:extLst>
            <a:ext uri="{FF2B5EF4-FFF2-40B4-BE49-F238E27FC236}">
              <a16:creationId xmlns:a16="http://schemas.microsoft.com/office/drawing/2014/main" id="{A3AE9624-FB3E-4079-87B1-1E8FA67E74B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259" name="Text Box 1">
          <a:extLst>
            <a:ext uri="{FF2B5EF4-FFF2-40B4-BE49-F238E27FC236}">
              <a16:creationId xmlns:a16="http://schemas.microsoft.com/office/drawing/2014/main" id="{C9FFABFB-516F-4C8A-A1C4-C11658E1A3F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260" name="Text Box 1">
          <a:extLst>
            <a:ext uri="{FF2B5EF4-FFF2-40B4-BE49-F238E27FC236}">
              <a16:creationId xmlns:a16="http://schemas.microsoft.com/office/drawing/2014/main" id="{D174A4F8-7B9C-4712-B326-E4C238B1A85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261" name="Text Box 1">
          <a:extLst>
            <a:ext uri="{FF2B5EF4-FFF2-40B4-BE49-F238E27FC236}">
              <a16:creationId xmlns:a16="http://schemas.microsoft.com/office/drawing/2014/main" id="{9B73B1AB-8BE0-445E-BC3E-32499891758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262" name="Text Box 1">
          <a:extLst>
            <a:ext uri="{FF2B5EF4-FFF2-40B4-BE49-F238E27FC236}">
              <a16:creationId xmlns:a16="http://schemas.microsoft.com/office/drawing/2014/main" id="{4E80D9A8-8682-4E5B-9194-E909456EB65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263" name="Text Box 1">
          <a:extLst>
            <a:ext uri="{FF2B5EF4-FFF2-40B4-BE49-F238E27FC236}">
              <a16:creationId xmlns:a16="http://schemas.microsoft.com/office/drawing/2014/main" id="{303175FC-5DBD-4277-B938-40292315D24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264" name="Text Box 1">
          <a:extLst>
            <a:ext uri="{FF2B5EF4-FFF2-40B4-BE49-F238E27FC236}">
              <a16:creationId xmlns:a16="http://schemas.microsoft.com/office/drawing/2014/main" id="{E04B1F48-21A9-49B2-8BE0-D1FE56D69AB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265" name="Text Box 1">
          <a:extLst>
            <a:ext uri="{FF2B5EF4-FFF2-40B4-BE49-F238E27FC236}">
              <a16:creationId xmlns:a16="http://schemas.microsoft.com/office/drawing/2014/main" id="{35DC933E-7E37-4110-9F73-590FE816F80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266" name="Text Box 1">
          <a:extLst>
            <a:ext uri="{FF2B5EF4-FFF2-40B4-BE49-F238E27FC236}">
              <a16:creationId xmlns:a16="http://schemas.microsoft.com/office/drawing/2014/main" id="{5AF001CD-8B5E-4D3A-B29C-516AF20F653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267" name="Text Box 1">
          <a:extLst>
            <a:ext uri="{FF2B5EF4-FFF2-40B4-BE49-F238E27FC236}">
              <a16:creationId xmlns:a16="http://schemas.microsoft.com/office/drawing/2014/main" id="{3D8EDCCD-DC94-4AB7-B45A-EE6E1D75555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268" name="Text Box 1">
          <a:extLst>
            <a:ext uri="{FF2B5EF4-FFF2-40B4-BE49-F238E27FC236}">
              <a16:creationId xmlns:a16="http://schemas.microsoft.com/office/drawing/2014/main" id="{FDF0B606-2675-4E89-85C9-71D06E3A10C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269" name="Text Box 1">
          <a:extLst>
            <a:ext uri="{FF2B5EF4-FFF2-40B4-BE49-F238E27FC236}">
              <a16:creationId xmlns:a16="http://schemas.microsoft.com/office/drawing/2014/main" id="{69251DF0-F021-46EF-AC95-ED055FD1125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270" name="Text Box 1">
          <a:extLst>
            <a:ext uri="{FF2B5EF4-FFF2-40B4-BE49-F238E27FC236}">
              <a16:creationId xmlns:a16="http://schemas.microsoft.com/office/drawing/2014/main" id="{DDE83332-81F0-4A9F-BECD-C38B117CAAB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271" name="Text Box 1">
          <a:extLst>
            <a:ext uri="{FF2B5EF4-FFF2-40B4-BE49-F238E27FC236}">
              <a16:creationId xmlns:a16="http://schemas.microsoft.com/office/drawing/2014/main" id="{695E63E7-7695-4C25-AF7E-5366F05175B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272" name="Text Box 1">
          <a:extLst>
            <a:ext uri="{FF2B5EF4-FFF2-40B4-BE49-F238E27FC236}">
              <a16:creationId xmlns:a16="http://schemas.microsoft.com/office/drawing/2014/main" id="{6E9AE6AF-78CA-4E4E-91DA-D21530BB631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273" name="Text Box 1">
          <a:extLst>
            <a:ext uri="{FF2B5EF4-FFF2-40B4-BE49-F238E27FC236}">
              <a16:creationId xmlns:a16="http://schemas.microsoft.com/office/drawing/2014/main" id="{8CA7E977-BDDA-4B0D-A1C6-581806C8019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274" name="Text Box 1">
          <a:extLst>
            <a:ext uri="{FF2B5EF4-FFF2-40B4-BE49-F238E27FC236}">
              <a16:creationId xmlns:a16="http://schemas.microsoft.com/office/drawing/2014/main" id="{4382F2F0-9B7B-4F02-BD89-10E6CFE1155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275" name="Text Box 1">
          <a:extLst>
            <a:ext uri="{FF2B5EF4-FFF2-40B4-BE49-F238E27FC236}">
              <a16:creationId xmlns:a16="http://schemas.microsoft.com/office/drawing/2014/main" id="{9D444674-9588-4669-9E2B-348FEA66737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276" name="Text Box 1">
          <a:extLst>
            <a:ext uri="{FF2B5EF4-FFF2-40B4-BE49-F238E27FC236}">
              <a16:creationId xmlns:a16="http://schemas.microsoft.com/office/drawing/2014/main" id="{AEA57662-320A-4885-8366-9A2E6203369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277" name="Text Box 1">
          <a:extLst>
            <a:ext uri="{FF2B5EF4-FFF2-40B4-BE49-F238E27FC236}">
              <a16:creationId xmlns:a16="http://schemas.microsoft.com/office/drawing/2014/main" id="{A44DE3D8-2D66-4A97-9FF1-09ACA4A1E88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278" name="Text Box 1">
          <a:extLst>
            <a:ext uri="{FF2B5EF4-FFF2-40B4-BE49-F238E27FC236}">
              <a16:creationId xmlns:a16="http://schemas.microsoft.com/office/drawing/2014/main" id="{8DAA23A6-23F9-4E71-AD06-DA6B708FA6A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279" name="Text Box 1">
          <a:extLst>
            <a:ext uri="{FF2B5EF4-FFF2-40B4-BE49-F238E27FC236}">
              <a16:creationId xmlns:a16="http://schemas.microsoft.com/office/drawing/2014/main" id="{692A232F-172E-41F2-9338-6E90D08B773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280" name="Text Box 1">
          <a:extLst>
            <a:ext uri="{FF2B5EF4-FFF2-40B4-BE49-F238E27FC236}">
              <a16:creationId xmlns:a16="http://schemas.microsoft.com/office/drawing/2014/main" id="{9BEC25E0-D116-4106-B20F-905316656EA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281" name="Text Box 1">
          <a:extLst>
            <a:ext uri="{FF2B5EF4-FFF2-40B4-BE49-F238E27FC236}">
              <a16:creationId xmlns:a16="http://schemas.microsoft.com/office/drawing/2014/main" id="{82E845E5-E769-4CAD-A9B0-A3136895CE2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282" name="Text Box 1">
          <a:extLst>
            <a:ext uri="{FF2B5EF4-FFF2-40B4-BE49-F238E27FC236}">
              <a16:creationId xmlns:a16="http://schemas.microsoft.com/office/drawing/2014/main" id="{2B0054B8-12F5-41F3-B0E4-3925DD5BFE1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283" name="Text Box 1">
          <a:extLst>
            <a:ext uri="{FF2B5EF4-FFF2-40B4-BE49-F238E27FC236}">
              <a16:creationId xmlns:a16="http://schemas.microsoft.com/office/drawing/2014/main" id="{0D6B021F-5554-439C-9709-3936DE4DF1F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284" name="Text Box 1">
          <a:extLst>
            <a:ext uri="{FF2B5EF4-FFF2-40B4-BE49-F238E27FC236}">
              <a16:creationId xmlns:a16="http://schemas.microsoft.com/office/drawing/2014/main" id="{5E16E37B-2588-451F-B46C-BFC4A7422C9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285" name="Text Box 1">
          <a:extLst>
            <a:ext uri="{FF2B5EF4-FFF2-40B4-BE49-F238E27FC236}">
              <a16:creationId xmlns:a16="http://schemas.microsoft.com/office/drawing/2014/main" id="{9E104188-38AF-4C28-8787-676534763B7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286" name="Text Box 1">
          <a:extLst>
            <a:ext uri="{FF2B5EF4-FFF2-40B4-BE49-F238E27FC236}">
              <a16:creationId xmlns:a16="http://schemas.microsoft.com/office/drawing/2014/main" id="{992FEF4A-7DD6-4A35-A85B-6AFEA03C277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287" name="Text Box 1">
          <a:extLst>
            <a:ext uri="{FF2B5EF4-FFF2-40B4-BE49-F238E27FC236}">
              <a16:creationId xmlns:a16="http://schemas.microsoft.com/office/drawing/2014/main" id="{0E9A94A2-ED28-445B-9AD1-8557FFAC58A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288" name="Text Box 1">
          <a:extLst>
            <a:ext uri="{FF2B5EF4-FFF2-40B4-BE49-F238E27FC236}">
              <a16:creationId xmlns:a16="http://schemas.microsoft.com/office/drawing/2014/main" id="{38E47435-E77C-4A79-9E64-19CF5CE7F71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289" name="Text Box 1">
          <a:extLst>
            <a:ext uri="{FF2B5EF4-FFF2-40B4-BE49-F238E27FC236}">
              <a16:creationId xmlns:a16="http://schemas.microsoft.com/office/drawing/2014/main" id="{348A1DE5-B8A8-4F6B-ABEB-E806F785D5E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290" name="Text Box 1">
          <a:extLst>
            <a:ext uri="{FF2B5EF4-FFF2-40B4-BE49-F238E27FC236}">
              <a16:creationId xmlns:a16="http://schemas.microsoft.com/office/drawing/2014/main" id="{6639A3D3-4C9A-47C0-BAEC-BEC0B9DD3D8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291" name="Text Box 1">
          <a:extLst>
            <a:ext uri="{FF2B5EF4-FFF2-40B4-BE49-F238E27FC236}">
              <a16:creationId xmlns:a16="http://schemas.microsoft.com/office/drawing/2014/main" id="{917891D6-2B89-4C8F-9A73-A9F53D5EEB9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292" name="Text Box 1">
          <a:extLst>
            <a:ext uri="{FF2B5EF4-FFF2-40B4-BE49-F238E27FC236}">
              <a16:creationId xmlns:a16="http://schemas.microsoft.com/office/drawing/2014/main" id="{DB8B89EA-4C09-445F-9D40-98EDC7B2528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293" name="Text Box 1">
          <a:extLst>
            <a:ext uri="{FF2B5EF4-FFF2-40B4-BE49-F238E27FC236}">
              <a16:creationId xmlns:a16="http://schemas.microsoft.com/office/drawing/2014/main" id="{56E9DC60-04D4-41AE-8AAF-C22DFD4176A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294" name="Text Box 1">
          <a:extLst>
            <a:ext uri="{FF2B5EF4-FFF2-40B4-BE49-F238E27FC236}">
              <a16:creationId xmlns:a16="http://schemas.microsoft.com/office/drawing/2014/main" id="{01BE977B-FA96-4E4D-8F76-AF35AB66DD9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295" name="Text Box 1">
          <a:extLst>
            <a:ext uri="{FF2B5EF4-FFF2-40B4-BE49-F238E27FC236}">
              <a16:creationId xmlns:a16="http://schemas.microsoft.com/office/drawing/2014/main" id="{51D8DE0D-D6A7-4D38-BDC0-D68A8DAF7CC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296" name="Text Box 1">
          <a:extLst>
            <a:ext uri="{FF2B5EF4-FFF2-40B4-BE49-F238E27FC236}">
              <a16:creationId xmlns:a16="http://schemas.microsoft.com/office/drawing/2014/main" id="{D894322C-2C60-4B8E-86DF-206E8B36962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297" name="Text Box 1">
          <a:extLst>
            <a:ext uri="{FF2B5EF4-FFF2-40B4-BE49-F238E27FC236}">
              <a16:creationId xmlns:a16="http://schemas.microsoft.com/office/drawing/2014/main" id="{2B5A0B0A-04A2-4299-B1D4-1171FA31092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298" name="Text Box 1">
          <a:extLst>
            <a:ext uri="{FF2B5EF4-FFF2-40B4-BE49-F238E27FC236}">
              <a16:creationId xmlns:a16="http://schemas.microsoft.com/office/drawing/2014/main" id="{D6AA5C05-FD59-40F2-A582-CF98984521D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299" name="Text Box 1">
          <a:extLst>
            <a:ext uri="{FF2B5EF4-FFF2-40B4-BE49-F238E27FC236}">
              <a16:creationId xmlns:a16="http://schemas.microsoft.com/office/drawing/2014/main" id="{F1C3238B-2EE1-4371-8065-0D2C642C4E7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300" name="Text Box 1">
          <a:extLst>
            <a:ext uri="{FF2B5EF4-FFF2-40B4-BE49-F238E27FC236}">
              <a16:creationId xmlns:a16="http://schemas.microsoft.com/office/drawing/2014/main" id="{22F869FF-6B01-46BA-93B8-8F0656C8917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301" name="Text Box 1">
          <a:extLst>
            <a:ext uri="{FF2B5EF4-FFF2-40B4-BE49-F238E27FC236}">
              <a16:creationId xmlns:a16="http://schemas.microsoft.com/office/drawing/2014/main" id="{78180411-AEB4-4681-B738-F00555A4BEB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302" name="Text Box 1">
          <a:extLst>
            <a:ext uri="{FF2B5EF4-FFF2-40B4-BE49-F238E27FC236}">
              <a16:creationId xmlns:a16="http://schemas.microsoft.com/office/drawing/2014/main" id="{57331B7C-D457-4F88-AF18-AAFEFC4408A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303" name="Text Box 1">
          <a:extLst>
            <a:ext uri="{FF2B5EF4-FFF2-40B4-BE49-F238E27FC236}">
              <a16:creationId xmlns:a16="http://schemas.microsoft.com/office/drawing/2014/main" id="{7B339E64-9B10-454F-882F-1F19F70721F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304" name="Text Box 1">
          <a:extLst>
            <a:ext uri="{FF2B5EF4-FFF2-40B4-BE49-F238E27FC236}">
              <a16:creationId xmlns:a16="http://schemas.microsoft.com/office/drawing/2014/main" id="{12FAA5DE-36FF-4A4D-A3E6-0939A75DCB9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305" name="Text Box 1">
          <a:extLst>
            <a:ext uri="{FF2B5EF4-FFF2-40B4-BE49-F238E27FC236}">
              <a16:creationId xmlns:a16="http://schemas.microsoft.com/office/drawing/2014/main" id="{52C36A76-DA09-441C-9FC4-7B1C75BFCB8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306" name="Text Box 1">
          <a:extLst>
            <a:ext uri="{FF2B5EF4-FFF2-40B4-BE49-F238E27FC236}">
              <a16:creationId xmlns:a16="http://schemas.microsoft.com/office/drawing/2014/main" id="{EF188DC6-D096-45CE-9430-9BF55FF9CAC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307" name="Text Box 1">
          <a:extLst>
            <a:ext uri="{FF2B5EF4-FFF2-40B4-BE49-F238E27FC236}">
              <a16:creationId xmlns:a16="http://schemas.microsoft.com/office/drawing/2014/main" id="{BE1BE8A9-AE55-42B6-9815-7C4DE54D811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308" name="Text Box 1">
          <a:extLst>
            <a:ext uri="{FF2B5EF4-FFF2-40B4-BE49-F238E27FC236}">
              <a16:creationId xmlns:a16="http://schemas.microsoft.com/office/drawing/2014/main" id="{D99B0EF4-FA53-4CDA-8CED-06D62758BBA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309" name="Text Box 1">
          <a:extLst>
            <a:ext uri="{FF2B5EF4-FFF2-40B4-BE49-F238E27FC236}">
              <a16:creationId xmlns:a16="http://schemas.microsoft.com/office/drawing/2014/main" id="{DECF5392-E7BB-446A-B595-E7983A7EBB5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310" name="Text Box 1">
          <a:extLst>
            <a:ext uri="{FF2B5EF4-FFF2-40B4-BE49-F238E27FC236}">
              <a16:creationId xmlns:a16="http://schemas.microsoft.com/office/drawing/2014/main" id="{6BEAEA0A-B705-415E-88B7-D02C8DE4EDD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311" name="Text Box 1">
          <a:extLst>
            <a:ext uri="{FF2B5EF4-FFF2-40B4-BE49-F238E27FC236}">
              <a16:creationId xmlns:a16="http://schemas.microsoft.com/office/drawing/2014/main" id="{426F3356-9880-4205-BAE8-DC3970B1BCA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312" name="Text Box 1">
          <a:extLst>
            <a:ext uri="{FF2B5EF4-FFF2-40B4-BE49-F238E27FC236}">
              <a16:creationId xmlns:a16="http://schemas.microsoft.com/office/drawing/2014/main" id="{6281B668-E119-407F-AFF1-71380373011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313" name="Text Box 1">
          <a:extLst>
            <a:ext uri="{FF2B5EF4-FFF2-40B4-BE49-F238E27FC236}">
              <a16:creationId xmlns:a16="http://schemas.microsoft.com/office/drawing/2014/main" id="{6FA989E2-A8C5-447D-B0B2-904A0F10348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314" name="Text Box 1">
          <a:extLst>
            <a:ext uri="{FF2B5EF4-FFF2-40B4-BE49-F238E27FC236}">
              <a16:creationId xmlns:a16="http://schemas.microsoft.com/office/drawing/2014/main" id="{E1A581A6-1A3F-455B-87DA-5025509D409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315" name="Text Box 1">
          <a:extLst>
            <a:ext uri="{FF2B5EF4-FFF2-40B4-BE49-F238E27FC236}">
              <a16:creationId xmlns:a16="http://schemas.microsoft.com/office/drawing/2014/main" id="{D35D5913-A7B5-4E85-91E7-DDE977F77D8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316" name="Text Box 1">
          <a:extLst>
            <a:ext uri="{FF2B5EF4-FFF2-40B4-BE49-F238E27FC236}">
              <a16:creationId xmlns:a16="http://schemas.microsoft.com/office/drawing/2014/main" id="{C71FC879-A2A5-453C-84A7-5D8703929E9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317" name="Text Box 1">
          <a:extLst>
            <a:ext uri="{FF2B5EF4-FFF2-40B4-BE49-F238E27FC236}">
              <a16:creationId xmlns:a16="http://schemas.microsoft.com/office/drawing/2014/main" id="{7BB7A1E1-D734-42E8-844B-E82A6A9E6C5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318" name="Text Box 1">
          <a:extLst>
            <a:ext uri="{FF2B5EF4-FFF2-40B4-BE49-F238E27FC236}">
              <a16:creationId xmlns:a16="http://schemas.microsoft.com/office/drawing/2014/main" id="{8917BDF0-6EAD-4598-B0FD-B60B63C1A60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319" name="Text Box 1">
          <a:extLst>
            <a:ext uri="{FF2B5EF4-FFF2-40B4-BE49-F238E27FC236}">
              <a16:creationId xmlns:a16="http://schemas.microsoft.com/office/drawing/2014/main" id="{6C0FE04A-95B4-4613-91FF-E74993A53AB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320" name="Text Box 1">
          <a:extLst>
            <a:ext uri="{FF2B5EF4-FFF2-40B4-BE49-F238E27FC236}">
              <a16:creationId xmlns:a16="http://schemas.microsoft.com/office/drawing/2014/main" id="{5C5D8549-B799-4423-BAC1-7A050982DC5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321" name="Text Box 1">
          <a:extLst>
            <a:ext uri="{FF2B5EF4-FFF2-40B4-BE49-F238E27FC236}">
              <a16:creationId xmlns:a16="http://schemas.microsoft.com/office/drawing/2014/main" id="{72E0DC40-0963-4002-A748-74BA44CCAF1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322" name="Text Box 1">
          <a:extLst>
            <a:ext uri="{FF2B5EF4-FFF2-40B4-BE49-F238E27FC236}">
              <a16:creationId xmlns:a16="http://schemas.microsoft.com/office/drawing/2014/main" id="{CC8635C3-6C82-4BCD-B202-D7351403DCB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323" name="Text Box 1">
          <a:extLst>
            <a:ext uri="{FF2B5EF4-FFF2-40B4-BE49-F238E27FC236}">
              <a16:creationId xmlns:a16="http://schemas.microsoft.com/office/drawing/2014/main" id="{4297F69D-5D87-458F-B0A7-000597A225A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324" name="Text Box 1">
          <a:extLst>
            <a:ext uri="{FF2B5EF4-FFF2-40B4-BE49-F238E27FC236}">
              <a16:creationId xmlns:a16="http://schemas.microsoft.com/office/drawing/2014/main" id="{F97C2BF7-4B10-4857-A2FE-05CA22AB05F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325" name="Text Box 1">
          <a:extLst>
            <a:ext uri="{FF2B5EF4-FFF2-40B4-BE49-F238E27FC236}">
              <a16:creationId xmlns:a16="http://schemas.microsoft.com/office/drawing/2014/main" id="{A80DD407-1D95-4D49-BA98-34EE327A715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326" name="Text Box 1">
          <a:extLst>
            <a:ext uri="{FF2B5EF4-FFF2-40B4-BE49-F238E27FC236}">
              <a16:creationId xmlns:a16="http://schemas.microsoft.com/office/drawing/2014/main" id="{31ED15ED-A106-4E84-BB80-958F994AE0D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327" name="Text Box 1">
          <a:extLst>
            <a:ext uri="{FF2B5EF4-FFF2-40B4-BE49-F238E27FC236}">
              <a16:creationId xmlns:a16="http://schemas.microsoft.com/office/drawing/2014/main" id="{98A4E910-38D8-4C81-BC47-56C177A5A38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328" name="Text Box 1">
          <a:extLst>
            <a:ext uri="{FF2B5EF4-FFF2-40B4-BE49-F238E27FC236}">
              <a16:creationId xmlns:a16="http://schemas.microsoft.com/office/drawing/2014/main" id="{311D3162-CE21-4666-9EEA-C26ACF786CC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329" name="Text Box 1">
          <a:extLst>
            <a:ext uri="{FF2B5EF4-FFF2-40B4-BE49-F238E27FC236}">
              <a16:creationId xmlns:a16="http://schemas.microsoft.com/office/drawing/2014/main" id="{4BF0A37C-1234-4E29-ADAA-38C8D66E749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330" name="Text Box 1">
          <a:extLst>
            <a:ext uri="{FF2B5EF4-FFF2-40B4-BE49-F238E27FC236}">
              <a16:creationId xmlns:a16="http://schemas.microsoft.com/office/drawing/2014/main" id="{4DC841B5-0C81-4494-A746-41B1E23CA53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331" name="Text Box 1">
          <a:extLst>
            <a:ext uri="{FF2B5EF4-FFF2-40B4-BE49-F238E27FC236}">
              <a16:creationId xmlns:a16="http://schemas.microsoft.com/office/drawing/2014/main" id="{1E896CD4-39CD-4F8B-9BE7-C75C647B41F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332" name="Text Box 1">
          <a:extLst>
            <a:ext uri="{FF2B5EF4-FFF2-40B4-BE49-F238E27FC236}">
              <a16:creationId xmlns:a16="http://schemas.microsoft.com/office/drawing/2014/main" id="{22E38AAE-8B60-48A0-9700-CE90BF280B6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333" name="Text Box 1">
          <a:extLst>
            <a:ext uri="{FF2B5EF4-FFF2-40B4-BE49-F238E27FC236}">
              <a16:creationId xmlns:a16="http://schemas.microsoft.com/office/drawing/2014/main" id="{21218351-5A86-4734-AD5A-8170910A204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334" name="Text Box 1">
          <a:extLst>
            <a:ext uri="{FF2B5EF4-FFF2-40B4-BE49-F238E27FC236}">
              <a16:creationId xmlns:a16="http://schemas.microsoft.com/office/drawing/2014/main" id="{A374E8CB-794D-4955-9C5B-483AC5355C5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335" name="Text Box 1">
          <a:extLst>
            <a:ext uri="{FF2B5EF4-FFF2-40B4-BE49-F238E27FC236}">
              <a16:creationId xmlns:a16="http://schemas.microsoft.com/office/drawing/2014/main" id="{38B071C2-EEE1-4F63-AE81-39F9BEA3272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336" name="Text Box 1">
          <a:extLst>
            <a:ext uri="{FF2B5EF4-FFF2-40B4-BE49-F238E27FC236}">
              <a16:creationId xmlns:a16="http://schemas.microsoft.com/office/drawing/2014/main" id="{E3DD4EED-640C-4A8B-A63E-09E4A710194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337" name="Text Box 1">
          <a:extLst>
            <a:ext uri="{FF2B5EF4-FFF2-40B4-BE49-F238E27FC236}">
              <a16:creationId xmlns:a16="http://schemas.microsoft.com/office/drawing/2014/main" id="{872D32AD-1B6F-47CD-BBDA-5E79CA14E5F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338" name="Text Box 1">
          <a:extLst>
            <a:ext uri="{FF2B5EF4-FFF2-40B4-BE49-F238E27FC236}">
              <a16:creationId xmlns:a16="http://schemas.microsoft.com/office/drawing/2014/main" id="{1A0DA247-D8EC-4910-B9C5-3C67ED1E3D5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339" name="Text Box 1">
          <a:extLst>
            <a:ext uri="{FF2B5EF4-FFF2-40B4-BE49-F238E27FC236}">
              <a16:creationId xmlns:a16="http://schemas.microsoft.com/office/drawing/2014/main" id="{6EFD37E0-E76F-444C-979E-AAA6E018E1E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340" name="Text Box 1">
          <a:extLst>
            <a:ext uri="{FF2B5EF4-FFF2-40B4-BE49-F238E27FC236}">
              <a16:creationId xmlns:a16="http://schemas.microsoft.com/office/drawing/2014/main" id="{D9565780-FA5D-496C-A35F-E12BBE23259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341" name="Text Box 1">
          <a:extLst>
            <a:ext uri="{FF2B5EF4-FFF2-40B4-BE49-F238E27FC236}">
              <a16:creationId xmlns:a16="http://schemas.microsoft.com/office/drawing/2014/main" id="{82CF4070-C3A2-4ECA-BA72-D8550E1E265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342" name="Text Box 1">
          <a:extLst>
            <a:ext uri="{FF2B5EF4-FFF2-40B4-BE49-F238E27FC236}">
              <a16:creationId xmlns:a16="http://schemas.microsoft.com/office/drawing/2014/main" id="{B0C84225-D644-4B6C-A1F7-A05804AC6B8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343" name="Text Box 1">
          <a:extLst>
            <a:ext uri="{FF2B5EF4-FFF2-40B4-BE49-F238E27FC236}">
              <a16:creationId xmlns:a16="http://schemas.microsoft.com/office/drawing/2014/main" id="{3DCED3B0-18C1-4FC9-ACA7-754A50F4B69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344" name="Text Box 1">
          <a:extLst>
            <a:ext uri="{FF2B5EF4-FFF2-40B4-BE49-F238E27FC236}">
              <a16:creationId xmlns:a16="http://schemas.microsoft.com/office/drawing/2014/main" id="{B4CB1411-CD03-4134-88DB-5CCEE6C2CEA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345" name="Text Box 1">
          <a:extLst>
            <a:ext uri="{FF2B5EF4-FFF2-40B4-BE49-F238E27FC236}">
              <a16:creationId xmlns:a16="http://schemas.microsoft.com/office/drawing/2014/main" id="{424A1A9C-07E3-4A5B-A77A-6337066342E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346" name="Text Box 1">
          <a:extLst>
            <a:ext uri="{FF2B5EF4-FFF2-40B4-BE49-F238E27FC236}">
              <a16:creationId xmlns:a16="http://schemas.microsoft.com/office/drawing/2014/main" id="{C6A352CD-4ABA-463C-A9D5-A2911A86B81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347" name="Text Box 1">
          <a:extLst>
            <a:ext uri="{FF2B5EF4-FFF2-40B4-BE49-F238E27FC236}">
              <a16:creationId xmlns:a16="http://schemas.microsoft.com/office/drawing/2014/main" id="{79BD2D18-519A-4C3D-B8C3-006CE23991E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348" name="Text Box 1">
          <a:extLst>
            <a:ext uri="{FF2B5EF4-FFF2-40B4-BE49-F238E27FC236}">
              <a16:creationId xmlns:a16="http://schemas.microsoft.com/office/drawing/2014/main" id="{AE26EF4A-4306-414B-87F1-1116AC5A0C2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349" name="Text Box 1">
          <a:extLst>
            <a:ext uri="{FF2B5EF4-FFF2-40B4-BE49-F238E27FC236}">
              <a16:creationId xmlns:a16="http://schemas.microsoft.com/office/drawing/2014/main" id="{51036AAB-6553-4655-8783-538D5E69ACE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350" name="Text Box 1">
          <a:extLst>
            <a:ext uri="{FF2B5EF4-FFF2-40B4-BE49-F238E27FC236}">
              <a16:creationId xmlns:a16="http://schemas.microsoft.com/office/drawing/2014/main" id="{4BCB1DC1-3526-4C78-8731-6A038DE5768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351" name="Text Box 1">
          <a:extLst>
            <a:ext uri="{FF2B5EF4-FFF2-40B4-BE49-F238E27FC236}">
              <a16:creationId xmlns:a16="http://schemas.microsoft.com/office/drawing/2014/main" id="{0ADEEADE-CC1C-4CAA-A19F-91209F22B93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352" name="Text Box 1">
          <a:extLst>
            <a:ext uri="{FF2B5EF4-FFF2-40B4-BE49-F238E27FC236}">
              <a16:creationId xmlns:a16="http://schemas.microsoft.com/office/drawing/2014/main" id="{BCB125C4-102C-45E3-A4EA-8BEA0CDDF46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353" name="Text Box 1">
          <a:extLst>
            <a:ext uri="{FF2B5EF4-FFF2-40B4-BE49-F238E27FC236}">
              <a16:creationId xmlns:a16="http://schemas.microsoft.com/office/drawing/2014/main" id="{FB152872-8C10-42B2-8F1F-D1952E488B6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354" name="Text Box 1">
          <a:extLst>
            <a:ext uri="{FF2B5EF4-FFF2-40B4-BE49-F238E27FC236}">
              <a16:creationId xmlns:a16="http://schemas.microsoft.com/office/drawing/2014/main" id="{E716B5AD-6943-4B17-B32A-0BAA209D963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355" name="Text Box 1">
          <a:extLst>
            <a:ext uri="{FF2B5EF4-FFF2-40B4-BE49-F238E27FC236}">
              <a16:creationId xmlns:a16="http://schemas.microsoft.com/office/drawing/2014/main" id="{0B0FD9C9-5605-413C-BAA9-9EBFF896F01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356" name="Text Box 1">
          <a:extLst>
            <a:ext uri="{FF2B5EF4-FFF2-40B4-BE49-F238E27FC236}">
              <a16:creationId xmlns:a16="http://schemas.microsoft.com/office/drawing/2014/main" id="{C920BBA1-B2D7-49E5-96C1-69DF0922DC7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357" name="Text Box 1">
          <a:extLst>
            <a:ext uri="{FF2B5EF4-FFF2-40B4-BE49-F238E27FC236}">
              <a16:creationId xmlns:a16="http://schemas.microsoft.com/office/drawing/2014/main" id="{D70457C0-73B1-441B-A1FF-79862624571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358" name="Text Box 1">
          <a:extLst>
            <a:ext uri="{FF2B5EF4-FFF2-40B4-BE49-F238E27FC236}">
              <a16:creationId xmlns:a16="http://schemas.microsoft.com/office/drawing/2014/main" id="{9309CF6F-375A-429A-9F42-5CD1E33F748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359" name="Text Box 1">
          <a:extLst>
            <a:ext uri="{FF2B5EF4-FFF2-40B4-BE49-F238E27FC236}">
              <a16:creationId xmlns:a16="http://schemas.microsoft.com/office/drawing/2014/main" id="{FA4A823A-11A3-4DBF-8F39-0209F2117ED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360" name="Text Box 1">
          <a:extLst>
            <a:ext uri="{FF2B5EF4-FFF2-40B4-BE49-F238E27FC236}">
              <a16:creationId xmlns:a16="http://schemas.microsoft.com/office/drawing/2014/main" id="{7B48F7B5-FE38-4C2E-8236-4438EC03A70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361" name="Text Box 1">
          <a:extLst>
            <a:ext uri="{FF2B5EF4-FFF2-40B4-BE49-F238E27FC236}">
              <a16:creationId xmlns:a16="http://schemas.microsoft.com/office/drawing/2014/main" id="{4CF431CA-BD8D-4479-862C-C22A4DFAC1D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362" name="Text Box 1">
          <a:extLst>
            <a:ext uri="{FF2B5EF4-FFF2-40B4-BE49-F238E27FC236}">
              <a16:creationId xmlns:a16="http://schemas.microsoft.com/office/drawing/2014/main" id="{2C4A9A1F-EE53-4DB8-A968-6C9F6746A26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363" name="Text Box 1">
          <a:extLst>
            <a:ext uri="{FF2B5EF4-FFF2-40B4-BE49-F238E27FC236}">
              <a16:creationId xmlns:a16="http://schemas.microsoft.com/office/drawing/2014/main" id="{CCDB0155-9575-4E4E-B5F2-50DDC87B2A8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364" name="Text Box 1">
          <a:extLst>
            <a:ext uri="{FF2B5EF4-FFF2-40B4-BE49-F238E27FC236}">
              <a16:creationId xmlns:a16="http://schemas.microsoft.com/office/drawing/2014/main" id="{34BC0E11-E0BF-418A-A265-4DD9EE0D7B0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365" name="Text Box 1">
          <a:extLst>
            <a:ext uri="{FF2B5EF4-FFF2-40B4-BE49-F238E27FC236}">
              <a16:creationId xmlns:a16="http://schemas.microsoft.com/office/drawing/2014/main" id="{2FF3F5D4-68CA-4178-AF8E-C150BCE6E5A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366" name="Text Box 1">
          <a:extLst>
            <a:ext uri="{FF2B5EF4-FFF2-40B4-BE49-F238E27FC236}">
              <a16:creationId xmlns:a16="http://schemas.microsoft.com/office/drawing/2014/main" id="{9AD20A5E-6917-406A-96E5-2845D6BA674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367" name="Text Box 1">
          <a:extLst>
            <a:ext uri="{FF2B5EF4-FFF2-40B4-BE49-F238E27FC236}">
              <a16:creationId xmlns:a16="http://schemas.microsoft.com/office/drawing/2014/main" id="{1D2F161E-0B70-4540-8F79-D2D4BB3295D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368" name="Text Box 1">
          <a:extLst>
            <a:ext uri="{FF2B5EF4-FFF2-40B4-BE49-F238E27FC236}">
              <a16:creationId xmlns:a16="http://schemas.microsoft.com/office/drawing/2014/main" id="{AC5271B1-59D0-47C8-ABAC-8A1A79130F0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369" name="Text Box 1">
          <a:extLst>
            <a:ext uri="{FF2B5EF4-FFF2-40B4-BE49-F238E27FC236}">
              <a16:creationId xmlns:a16="http://schemas.microsoft.com/office/drawing/2014/main" id="{9BB041F3-3F39-4FE6-BC7C-0AB0DB2D2B2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370" name="Text Box 1">
          <a:extLst>
            <a:ext uri="{FF2B5EF4-FFF2-40B4-BE49-F238E27FC236}">
              <a16:creationId xmlns:a16="http://schemas.microsoft.com/office/drawing/2014/main" id="{7ED71F0F-0C37-4467-A885-4A8B8DC29CD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371" name="Text Box 1">
          <a:extLst>
            <a:ext uri="{FF2B5EF4-FFF2-40B4-BE49-F238E27FC236}">
              <a16:creationId xmlns:a16="http://schemas.microsoft.com/office/drawing/2014/main" id="{B9F76BF4-6F5B-4F17-9BFB-CE6E32AFD4A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372" name="Text Box 1">
          <a:extLst>
            <a:ext uri="{FF2B5EF4-FFF2-40B4-BE49-F238E27FC236}">
              <a16:creationId xmlns:a16="http://schemas.microsoft.com/office/drawing/2014/main" id="{7728FFBA-28AD-404E-9C48-505AC2E2429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373" name="Text Box 1">
          <a:extLst>
            <a:ext uri="{FF2B5EF4-FFF2-40B4-BE49-F238E27FC236}">
              <a16:creationId xmlns:a16="http://schemas.microsoft.com/office/drawing/2014/main" id="{F2AD4927-4E77-4DD6-8DA1-86C576B2993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374" name="Text Box 1">
          <a:extLst>
            <a:ext uri="{FF2B5EF4-FFF2-40B4-BE49-F238E27FC236}">
              <a16:creationId xmlns:a16="http://schemas.microsoft.com/office/drawing/2014/main" id="{A6F0EF07-A2E2-4C23-93E3-FA79514F83D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375" name="Text Box 1">
          <a:extLst>
            <a:ext uri="{FF2B5EF4-FFF2-40B4-BE49-F238E27FC236}">
              <a16:creationId xmlns:a16="http://schemas.microsoft.com/office/drawing/2014/main" id="{42827386-B113-431E-99E6-10AE734C1CC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376" name="Text Box 1">
          <a:extLst>
            <a:ext uri="{FF2B5EF4-FFF2-40B4-BE49-F238E27FC236}">
              <a16:creationId xmlns:a16="http://schemas.microsoft.com/office/drawing/2014/main" id="{9AEE8D89-E2EE-46EE-AAC1-D74DB0C6570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377" name="Text Box 1">
          <a:extLst>
            <a:ext uri="{FF2B5EF4-FFF2-40B4-BE49-F238E27FC236}">
              <a16:creationId xmlns:a16="http://schemas.microsoft.com/office/drawing/2014/main" id="{04F3BC1F-3B64-4461-B4F7-93A5C6E48F5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378" name="Text Box 1">
          <a:extLst>
            <a:ext uri="{FF2B5EF4-FFF2-40B4-BE49-F238E27FC236}">
              <a16:creationId xmlns:a16="http://schemas.microsoft.com/office/drawing/2014/main" id="{9484ABF0-B9C0-42F8-8EFB-633195EB568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379" name="Text Box 1">
          <a:extLst>
            <a:ext uri="{FF2B5EF4-FFF2-40B4-BE49-F238E27FC236}">
              <a16:creationId xmlns:a16="http://schemas.microsoft.com/office/drawing/2014/main" id="{5058BDDA-2044-41C4-A260-B1E0F018DA8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380" name="Text Box 1">
          <a:extLst>
            <a:ext uri="{FF2B5EF4-FFF2-40B4-BE49-F238E27FC236}">
              <a16:creationId xmlns:a16="http://schemas.microsoft.com/office/drawing/2014/main" id="{E05B679E-62E3-4BCD-92C2-0B5971CBDEB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381" name="Text Box 1">
          <a:extLst>
            <a:ext uri="{FF2B5EF4-FFF2-40B4-BE49-F238E27FC236}">
              <a16:creationId xmlns:a16="http://schemas.microsoft.com/office/drawing/2014/main" id="{AE024AE9-BCDC-48D8-A6A4-B6C0DDAD045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382" name="Text Box 1">
          <a:extLst>
            <a:ext uri="{FF2B5EF4-FFF2-40B4-BE49-F238E27FC236}">
              <a16:creationId xmlns:a16="http://schemas.microsoft.com/office/drawing/2014/main" id="{F4C2EBA9-60B1-4C41-BD66-6DDC70D2A84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383" name="Text Box 1">
          <a:extLst>
            <a:ext uri="{FF2B5EF4-FFF2-40B4-BE49-F238E27FC236}">
              <a16:creationId xmlns:a16="http://schemas.microsoft.com/office/drawing/2014/main" id="{BACE2549-8723-41C1-ADE4-B813BECFEA5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384" name="Text Box 1">
          <a:extLst>
            <a:ext uri="{FF2B5EF4-FFF2-40B4-BE49-F238E27FC236}">
              <a16:creationId xmlns:a16="http://schemas.microsoft.com/office/drawing/2014/main" id="{1251A678-7CAF-49BC-B5E1-15D7D69CDCE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385" name="Text Box 1">
          <a:extLst>
            <a:ext uri="{FF2B5EF4-FFF2-40B4-BE49-F238E27FC236}">
              <a16:creationId xmlns:a16="http://schemas.microsoft.com/office/drawing/2014/main" id="{7F97D4DF-25FA-47F6-8FF4-9C4920596F9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386" name="Text Box 1">
          <a:extLst>
            <a:ext uri="{FF2B5EF4-FFF2-40B4-BE49-F238E27FC236}">
              <a16:creationId xmlns:a16="http://schemas.microsoft.com/office/drawing/2014/main" id="{45BCE23A-DB3B-4ED7-87A1-2013396BC90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387" name="Text Box 1">
          <a:extLst>
            <a:ext uri="{FF2B5EF4-FFF2-40B4-BE49-F238E27FC236}">
              <a16:creationId xmlns:a16="http://schemas.microsoft.com/office/drawing/2014/main" id="{6AD038A2-3607-4F84-93D0-8521A2F9EFB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388" name="Text Box 1">
          <a:extLst>
            <a:ext uri="{FF2B5EF4-FFF2-40B4-BE49-F238E27FC236}">
              <a16:creationId xmlns:a16="http://schemas.microsoft.com/office/drawing/2014/main" id="{29EE629C-2533-4DF4-99F4-5A68F682D0B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389" name="Text Box 1">
          <a:extLst>
            <a:ext uri="{FF2B5EF4-FFF2-40B4-BE49-F238E27FC236}">
              <a16:creationId xmlns:a16="http://schemas.microsoft.com/office/drawing/2014/main" id="{E61DE624-1F64-473E-AC56-E2D61677CB2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390" name="Text Box 1">
          <a:extLst>
            <a:ext uri="{FF2B5EF4-FFF2-40B4-BE49-F238E27FC236}">
              <a16:creationId xmlns:a16="http://schemas.microsoft.com/office/drawing/2014/main" id="{13478458-2E48-45F5-9EDE-E761C882C62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391" name="Text Box 1">
          <a:extLst>
            <a:ext uri="{FF2B5EF4-FFF2-40B4-BE49-F238E27FC236}">
              <a16:creationId xmlns:a16="http://schemas.microsoft.com/office/drawing/2014/main" id="{10CF02B5-E5CA-4373-9AD4-FBD210289A7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392" name="Text Box 1">
          <a:extLst>
            <a:ext uri="{FF2B5EF4-FFF2-40B4-BE49-F238E27FC236}">
              <a16:creationId xmlns:a16="http://schemas.microsoft.com/office/drawing/2014/main" id="{0187121E-B888-4078-8173-774ADC66970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393" name="Text Box 1">
          <a:extLst>
            <a:ext uri="{FF2B5EF4-FFF2-40B4-BE49-F238E27FC236}">
              <a16:creationId xmlns:a16="http://schemas.microsoft.com/office/drawing/2014/main" id="{112A6C3E-55A2-40C2-BADF-6E6DE0F9FF2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394" name="Text Box 1">
          <a:extLst>
            <a:ext uri="{FF2B5EF4-FFF2-40B4-BE49-F238E27FC236}">
              <a16:creationId xmlns:a16="http://schemas.microsoft.com/office/drawing/2014/main" id="{C1750F7C-FD83-410F-861B-A53C7DDF980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395" name="Text Box 1">
          <a:extLst>
            <a:ext uri="{FF2B5EF4-FFF2-40B4-BE49-F238E27FC236}">
              <a16:creationId xmlns:a16="http://schemas.microsoft.com/office/drawing/2014/main" id="{D31648DF-8254-42DC-B960-7C982E17DD7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396" name="Text Box 1">
          <a:extLst>
            <a:ext uri="{FF2B5EF4-FFF2-40B4-BE49-F238E27FC236}">
              <a16:creationId xmlns:a16="http://schemas.microsoft.com/office/drawing/2014/main" id="{13FDC729-38AB-4E55-AA1D-2C44E5537A5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397" name="Text Box 1">
          <a:extLst>
            <a:ext uri="{FF2B5EF4-FFF2-40B4-BE49-F238E27FC236}">
              <a16:creationId xmlns:a16="http://schemas.microsoft.com/office/drawing/2014/main" id="{F4A65B31-A903-4210-AA77-816F7083CDC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398" name="Text Box 1">
          <a:extLst>
            <a:ext uri="{FF2B5EF4-FFF2-40B4-BE49-F238E27FC236}">
              <a16:creationId xmlns:a16="http://schemas.microsoft.com/office/drawing/2014/main" id="{AFA7540F-93E3-414C-946E-AAB3CF4680D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399" name="Text Box 1">
          <a:extLst>
            <a:ext uri="{FF2B5EF4-FFF2-40B4-BE49-F238E27FC236}">
              <a16:creationId xmlns:a16="http://schemas.microsoft.com/office/drawing/2014/main" id="{610B56BF-626B-49CD-A325-83DFF678AB0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400" name="Text Box 1">
          <a:extLst>
            <a:ext uri="{FF2B5EF4-FFF2-40B4-BE49-F238E27FC236}">
              <a16:creationId xmlns:a16="http://schemas.microsoft.com/office/drawing/2014/main" id="{A351944C-FE90-492C-BECC-2660FBB0496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401" name="Text Box 1">
          <a:extLst>
            <a:ext uri="{FF2B5EF4-FFF2-40B4-BE49-F238E27FC236}">
              <a16:creationId xmlns:a16="http://schemas.microsoft.com/office/drawing/2014/main" id="{0D7CECF5-5671-4C6E-A983-6BE6C947DFF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402" name="Text Box 1">
          <a:extLst>
            <a:ext uri="{FF2B5EF4-FFF2-40B4-BE49-F238E27FC236}">
              <a16:creationId xmlns:a16="http://schemas.microsoft.com/office/drawing/2014/main" id="{21491C33-BD5E-4FDA-9E7C-4A633AA521D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403" name="Text Box 1">
          <a:extLst>
            <a:ext uri="{FF2B5EF4-FFF2-40B4-BE49-F238E27FC236}">
              <a16:creationId xmlns:a16="http://schemas.microsoft.com/office/drawing/2014/main" id="{8C8B89BC-3E08-48DB-BD09-74691412BC6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404" name="Text Box 1">
          <a:extLst>
            <a:ext uri="{FF2B5EF4-FFF2-40B4-BE49-F238E27FC236}">
              <a16:creationId xmlns:a16="http://schemas.microsoft.com/office/drawing/2014/main" id="{7E19E237-434A-400F-B1AE-724AB7F89A7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405" name="Text Box 1">
          <a:extLst>
            <a:ext uri="{FF2B5EF4-FFF2-40B4-BE49-F238E27FC236}">
              <a16:creationId xmlns:a16="http://schemas.microsoft.com/office/drawing/2014/main" id="{74004C4F-C6A1-4105-8796-4B1E298E72E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406" name="Text Box 1">
          <a:extLst>
            <a:ext uri="{FF2B5EF4-FFF2-40B4-BE49-F238E27FC236}">
              <a16:creationId xmlns:a16="http://schemas.microsoft.com/office/drawing/2014/main" id="{4EAB87EC-1935-4D95-A221-8D3D71B0FFE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407" name="Text Box 1">
          <a:extLst>
            <a:ext uri="{FF2B5EF4-FFF2-40B4-BE49-F238E27FC236}">
              <a16:creationId xmlns:a16="http://schemas.microsoft.com/office/drawing/2014/main" id="{0C5C07F8-E707-4968-83F0-2B7FCBEEFA2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408" name="Text Box 1">
          <a:extLst>
            <a:ext uri="{FF2B5EF4-FFF2-40B4-BE49-F238E27FC236}">
              <a16:creationId xmlns:a16="http://schemas.microsoft.com/office/drawing/2014/main" id="{CC9059FB-C13F-48F8-8E28-8D916B70148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409" name="Text Box 1">
          <a:extLst>
            <a:ext uri="{FF2B5EF4-FFF2-40B4-BE49-F238E27FC236}">
              <a16:creationId xmlns:a16="http://schemas.microsoft.com/office/drawing/2014/main" id="{0DCDB371-E43C-4EB0-B102-33B3E97E747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410" name="Text Box 1">
          <a:extLst>
            <a:ext uri="{FF2B5EF4-FFF2-40B4-BE49-F238E27FC236}">
              <a16:creationId xmlns:a16="http://schemas.microsoft.com/office/drawing/2014/main" id="{0E8885D9-BADE-4075-BD1F-B39E2B973B6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411" name="Text Box 1">
          <a:extLst>
            <a:ext uri="{FF2B5EF4-FFF2-40B4-BE49-F238E27FC236}">
              <a16:creationId xmlns:a16="http://schemas.microsoft.com/office/drawing/2014/main" id="{9391C3E8-51FD-4F21-91E1-813586926EE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412" name="Text Box 1">
          <a:extLst>
            <a:ext uri="{FF2B5EF4-FFF2-40B4-BE49-F238E27FC236}">
              <a16:creationId xmlns:a16="http://schemas.microsoft.com/office/drawing/2014/main" id="{F5FBBE57-22E3-4F54-954F-32AB5996000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413" name="Text Box 1">
          <a:extLst>
            <a:ext uri="{FF2B5EF4-FFF2-40B4-BE49-F238E27FC236}">
              <a16:creationId xmlns:a16="http://schemas.microsoft.com/office/drawing/2014/main" id="{D744B7C0-CF7F-4FDC-94A1-443EBFFCE4C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414" name="Text Box 1">
          <a:extLst>
            <a:ext uri="{FF2B5EF4-FFF2-40B4-BE49-F238E27FC236}">
              <a16:creationId xmlns:a16="http://schemas.microsoft.com/office/drawing/2014/main" id="{A97CC63E-D1F8-4295-B350-4EEFC4A2F06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415" name="Text Box 1">
          <a:extLst>
            <a:ext uri="{FF2B5EF4-FFF2-40B4-BE49-F238E27FC236}">
              <a16:creationId xmlns:a16="http://schemas.microsoft.com/office/drawing/2014/main" id="{978ED47C-62B7-4BA9-8D95-5B2D876602E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416" name="Text Box 1">
          <a:extLst>
            <a:ext uri="{FF2B5EF4-FFF2-40B4-BE49-F238E27FC236}">
              <a16:creationId xmlns:a16="http://schemas.microsoft.com/office/drawing/2014/main" id="{D0C6EC5F-956F-4141-A412-48F7CC7E7B2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417" name="Text Box 1">
          <a:extLst>
            <a:ext uri="{FF2B5EF4-FFF2-40B4-BE49-F238E27FC236}">
              <a16:creationId xmlns:a16="http://schemas.microsoft.com/office/drawing/2014/main" id="{A6417037-16C3-48A1-AF16-657DCE0EE95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418" name="Text Box 1">
          <a:extLst>
            <a:ext uri="{FF2B5EF4-FFF2-40B4-BE49-F238E27FC236}">
              <a16:creationId xmlns:a16="http://schemas.microsoft.com/office/drawing/2014/main" id="{3188F76B-18CA-42F5-9525-9488B7339F3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419" name="Text Box 1">
          <a:extLst>
            <a:ext uri="{FF2B5EF4-FFF2-40B4-BE49-F238E27FC236}">
              <a16:creationId xmlns:a16="http://schemas.microsoft.com/office/drawing/2014/main" id="{AC08C011-DC15-4C90-B84A-EAA236409C3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420" name="Text Box 1">
          <a:extLst>
            <a:ext uri="{FF2B5EF4-FFF2-40B4-BE49-F238E27FC236}">
              <a16:creationId xmlns:a16="http://schemas.microsoft.com/office/drawing/2014/main" id="{E83F1220-8FC9-45C0-B7F4-C795DE5817A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421" name="Text Box 1">
          <a:extLst>
            <a:ext uri="{FF2B5EF4-FFF2-40B4-BE49-F238E27FC236}">
              <a16:creationId xmlns:a16="http://schemas.microsoft.com/office/drawing/2014/main" id="{16B29CF1-84C8-41CD-8B2E-0FBB61EEA97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422" name="Text Box 1">
          <a:extLst>
            <a:ext uri="{FF2B5EF4-FFF2-40B4-BE49-F238E27FC236}">
              <a16:creationId xmlns:a16="http://schemas.microsoft.com/office/drawing/2014/main" id="{D119D5BD-DD82-44D2-B697-37C93F410F8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423" name="Text Box 1">
          <a:extLst>
            <a:ext uri="{FF2B5EF4-FFF2-40B4-BE49-F238E27FC236}">
              <a16:creationId xmlns:a16="http://schemas.microsoft.com/office/drawing/2014/main" id="{8A796AB2-9E49-4D11-A3F2-D28CF6C91F1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424" name="Text Box 1">
          <a:extLst>
            <a:ext uri="{FF2B5EF4-FFF2-40B4-BE49-F238E27FC236}">
              <a16:creationId xmlns:a16="http://schemas.microsoft.com/office/drawing/2014/main" id="{4E6AE9D7-51B7-4EE3-B702-BE1BF41CA05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425" name="Text Box 1">
          <a:extLst>
            <a:ext uri="{FF2B5EF4-FFF2-40B4-BE49-F238E27FC236}">
              <a16:creationId xmlns:a16="http://schemas.microsoft.com/office/drawing/2014/main" id="{6BB71548-C71E-4BD9-9DE1-2B8D53FFE2B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426" name="Text Box 1">
          <a:extLst>
            <a:ext uri="{FF2B5EF4-FFF2-40B4-BE49-F238E27FC236}">
              <a16:creationId xmlns:a16="http://schemas.microsoft.com/office/drawing/2014/main" id="{D00286F9-CEBE-481B-B8BA-A39E165D34C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427" name="Text Box 1">
          <a:extLst>
            <a:ext uri="{FF2B5EF4-FFF2-40B4-BE49-F238E27FC236}">
              <a16:creationId xmlns:a16="http://schemas.microsoft.com/office/drawing/2014/main" id="{DF93B677-3208-42B5-97CB-2B54E55D149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428" name="Text Box 1">
          <a:extLst>
            <a:ext uri="{FF2B5EF4-FFF2-40B4-BE49-F238E27FC236}">
              <a16:creationId xmlns:a16="http://schemas.microsoft.com/office/drawing/2014/main" id="{A0744CEE-7A64-4B1C-8CF8-B23D8DBCF4C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429" name="Text Box 1">
          <a:extLst>
            <a:ext uri="{FF2B5EF4-FFF2-40B4-BE49-F238E27FC236}">
              <a16:creationId xmlns:a16="http://schemas.microsoft.com/office/drawing/2014/main" id="{D66929E3-6979-433F-A4C3-9E8319F3CF9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430" name="Text Box 1">
          <a:extLst>
            <a:ext uri="{FF2B5EF4-FFF2-40B4-BE49-F238E27FC236}">
              <a16:creationId xmlns:a16="http://schemas.microsoft.com/office/drawing/2014/main" id="{DF65E8E5-2E49-41EA-AB0B-7F2CEFED8BF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431" name="Text Box 1">
          <a:extLst>
            <a:ext uri="{FF2B5EF4-FFF2-40B4-BE49-F238E27FC236}">
              <a16:creationId xmlns:a16="http://schemas.microsoft.com/office/drawing/2014/main" id="{C1D1D0D1-9D40-4F37-B5DE-E3FB2EAFE33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432" name="Text Box 1">
          <a:extLst>
            <a:ext uri="{FF2B5EF4-FFF2-40B4-BE49-F238E27FC236}">
              <a16:creationId xmlns:a16="http://schemas.microsoft.com/office/drawing/2014/main" id="{83E0C3A3-5989-4408-AF0C-A3FCDE12007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433" name="Text Box 1">
          <a:extLst>
            <a:ext uri="{FF2B5EF4-FFF2-40B4-BE49-F238E27FC236}">
              <a16:creationId xmlns:a16="http://schemas.microsoft.com/office/drawing/2014/main" id="{AAB1D9E4-D212-4655-9676-3742E1E5CE3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434" name="Text Box 1">
          <a:extLst>
            <a:ext uri="{FF2B5EF4-FFF2-40B4-BE49-F238E27FC236}">
              <a16:creationId xmlns:a16="http://schemas.microsoft.com/office/drawing/2014/main" id="{F875B3FE-DD7E-4801-B106-E6354C30F1B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435" name="Text Box 1">
          <a:extLst>
            <a:ext uri="{FF2B5EF4-FFF2-40B4-BE49-F238E27FC236}">
              <a16:creationId xmlns:a16="http://schemas.microsoft.com/office/drawing/2014/main" id="{C33881E5-1FB2-4146-89F9-EC6EB1966AC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436" name="Text Box 1">
          <a:extLst>
            <a:ext uri="{FF2B5EF4-FFF2-40B4-BE49-F238E27FC236}">
              <a16:creationId xmlns:a16="http://schemas.microsoft.com/office/drawing/2014/main" id="{7317B28F-3A09-4B10-89B2-237EEB0C798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437" name="Text Box 1">
          <a:extLst>
            <a:ext uri="{FF2B5EF4-FFF2-40B4-BE49-F238E27FC236}">
              <a16:creationId xmlns:a16="http://schemas.microsoft.com/office/drawing/2014/main" id="{F4D4DA61-9325-4171-9CCB-A4FBD2CC18B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438" name="Text Box 1">
          <a:extLst>
            <a:ext uri="{FF2B5EF4-FFF2-40B4-BE49-F238E27FC236}">
              <a16:creationId xmlns:a16="http://schemas.microsoft.com/office/drawing/2014/main" id="{332DD56D-FDB8-484C-BF08-F389F5FA8AF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439" name="Text Box 1">
          <a:extLst>
            <a:ext uri="{FF2B5EF4-FFF2-40B4-BE49-F238E27FC236}">
              <a16:creationId xmlns:a16="http://schemas.microsoft.com/office/drawing/2014/main" id="{35ED446D-2176-435E-9442-73B2ED2227D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440" name="Text Box 1">
          <a:extLst>
            <a:ext uri="{FF2B5EF4-FFF2-40B4-BE49-F238E27FC236}">
              <a16:creationId xmlns:a16="http://schemas.microsoft.com/office/drawing/2014/main" id="{87C9650F-BC9F-41D3-A8A4-408C42E2B63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441" name="Text Box 1">
          <a:extLst>
            <a:ext uri="{FF2B5EF4-FFF2-40B4-BE49-F238E27FC236}">
              <a16:creationId xmlns:a16="http://schemas.microsoft.com/office/drawing/2014/main" id="{E962D758-168C-4936-A530-4015CC3ACC7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442" name="Text Box 1">
          <a:extLst>
            <a:ext uri="{FF2B5EF4-FFF2-40B4-BE49-F238E27FC236}">
              <a16:creationId xmlns:a16="http://schemas.microsoft.com/office/drawing/2014/main" id="{DB4DC3D2-9D64-461E-93DC-60311B47E2A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443" name="Text Box 1">
          <a:extLst>
            <a:ext uri="{FF2B5EF4-FFF2-40B4-BE49-F238E27FC236}">
              <a16:creationId xmlns:a16="http://schemas.microsoft.com/office/drawing/2014/main" id="{EECF32C8-6CD5-45A5-80B9-A4E68F2AB5B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444" name="Text Box 1">
          <a:extLst>
            <a:ext uri="{FF2B5EF4-FFF2-40B4-BE49-F238E27FC236}">
              <a16:creationId xmlns:a16="http://schemas.microsoft.com/office/drawing/2014/main" id="{966C39E5-34E5-4957-9A32-0424CCE5806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445" name="Text Box 1">
          <a:extLst>
            <a:ext uri="{FF2B5EF4-FFF2-40B4-BE49-F238E27FC236}">
              <a16:creationId xmlns:a16="http://schemas.microsoft.com/office/drawing/2014/main" id="{CBD9F468-83A6-45A4-9DFD-87F3FBEF6EF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446" name="Text Box 1">
          <a:extLst>
            <a:ext uri="{FF2B5EF4-FFF2-40B4-BE49-F238E27FC236}">
              <a16:creationId xmlns:a16="http://schemas.microsoft.com/office/drawing/2014/main" id="{72357F09-8CFB-455B-8284-D6D6B593F06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447" name="Text Box 1">
          <a:extLst>
            <a:ext uri="{FF2B5EF4-FFF2-40B4-BE49-F238E27FC236}">
              <a16:creationId xmlns:a16="http://schemas.microsoft.com/office/drawing/2014/main" id="{56337107-F11A-42B8-8B89-79AFC579B30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448" name="Text Box 1">
          <a:extLst>
            <a:ext uri="{FF2B5EF4-FFF2-40B4-BE49-F238E27FC236}">
              <a16:creationId xmlns:a16="http://schemas.microsoft.com/office/drawing/2014/main" id="{A376489A-5DA4-47BC-B70E-B4B8BCECB15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449" name="Text Box 1">
          <a:extLst>
            <a:ext uri="{FF2B5EF4-FFF2-40B4-BE49-F238E27FC236}">
              <a16:creationId xmlns:a16="http://schemas.microsoft.com/office/drawing/2014/main" id="{BB466EF9-98DC-4809-B554-A7BA744F631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450" name="Text Box 1">
          <a:extLst>
            <a:ext uri="{FF2B5EF4-FFF2-40B4-BE49-F238E27FC236}">
              <a16:creationId xmlns:a16="http://schemas.microsoft.com/office/drawing/2014/main" id="{B5F47CBB-DC65-4E79-9761-66AC903CB15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451" name="Text Box 1">
          <a:extLst>
            <a:ext uri="{FF2B5EF4-FFF2-40B4-BE49-F238E27FC236}">
              <a16:creationId xmlns:a16="http://schemas.microsoft.com/office/drawing/2014/main" id="{9DC471E4-32A1-4E68-A4E3-CD9F4711F01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452" name="Text Box 1">
          <a:extLst>
            <a:ext uri="{FF2B5EF4-FFF2-40B4-BE49-F238E27FC236}">
              <a16:creationId xmlns:a16="http://schemas.microsoft.com/office/drawing/2014/main" id="{26A4D6D3-F807-4160-9EDC-AB0F1BFA0B1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453" name="Text Box 1">
          <a:extLst>
            <a:ext uri="{FF2B5EF4-FFF2-40B4-BE49-F238E27FC236}">
              <a16:creationId xmlns:a16="http://schemas.microsoft.com/office/drawing/2014/main" id="{8D9E0505-DE2D-4FEB-A4B9-39C9C5B4033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454" name="Text Box 1">
          <a:extLst>
            <a:ext uri="{FF2B5EF4-FFF2-40B4-BE49-F238E27FC236}">
              <a16:creationId xmlns:a16="http://schemas.microsoft.com/office/drawing/2014/main" id="{3BACB2D5-F86D-4AD7-8174-F6F8807CA7E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455" name="Text Box 1">
          <a:extLst>
            <a:ext uri="{FF2B5EF4-FFF2-40B4-BE49-F238E27FC236}">
              <a16:creationId xmlns:a16="http://schemas.microsoft.com/office/drawing/2014/main" id="{D74E175D-E540-4F0C-9330-5396DBCBD87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456" name="Text Box 1">
          <a:extLst>
            <a:ext uri="{FF2B5EF4-FFF2-40B4-BE49-F238E27FC236}">
              <a16:creationId xmlns:a16="http://schemas.microsoft.com/office/drawing/2014/main" id="{72FE1AB4-A000-416F-B6E0-9A40BC34706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457" name="Text Box 1">
          <a:extLst>
            <a:ext uri="{FF2B5EF4-FFF2-40B4-BE49-F238E27FC236}">
              <a16:creationId xmlns:a16="http://schemas.microsoft.com/office/drawing/2014/main" id="{2C58FA1B-6DE9-4781-A0EF-7D409321D8B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458" name="Text Box 1">
          <a:extLst>
            <a:ext uri="{FF2B5EF4-FFF2-40B4-BE49-F238E27FC236}">
              <a16:creationId xmlns:a16="http://schemas.microsoft.com/office/drawing/2014/main" id="{4D5BC0E3-2444-4658-93B4-A04F1C07C4B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459" name="Text Box 1">
          <a:extLst>
            <a:ext uri="{FF2B5EF4-FFF2-40B4-BE49-F238E27FC236}">
              <a16:creationId xmlns:a16="http://schemas.microsoft.com/office/drawing/2014/main" id="{6F6621DE-CDF4-47C4-83B2-9DED7422618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460" name="Text Box 1">
          <a:extLst>
            <a:ext uri="{FF2B5EF4-FFF2-40B4-BE49-F238E27FC236}">
              <a16:creationId xmlns:a16="http://schemas.microsoft.com/office/drawing/2014/main" id="{D3C558DA-4837-4723-B886-82EBFF6BFA7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461" name="Text Box 1">
          <a:extLst>
            <a:ext uri="{FF2B5EF4-FFF2-40B4-BE49-F238E27FC236}">
              <a16:creationId xmlns:a16="http://schemas.microsoft.com/office/drawing/2014/main" id="{4CACFB50-6E5C-45B6-91A8-FE8BB0F2A8C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462" name="Text Box 1">
          <a:extLst>
            <a:ext uri="{FF2B5EF4-FFF2-40B4-BE49-F238E27FC236}">
              <a16:creationId xmlns:a16="http://schemas.microsoft.com/office/drawing/2014/main" id="{ECE6F2F7-DD71-47F7-A531-63202F3DD2D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463" name="Text Box 1">
          <a:extLst>
            <a:ext uri="{FF2B5EF4-FFF2-40B4-BE49-F238E27FC236}">
              <a16:creationId xmlns:a16="http://schemas.microsoft.com/office/drawing/2014/main" id="{C44AD184-75A6-4BC4-B295-2E89CF5FE12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464" name="Text Box 1">
          <a:extLst>
            <a:ext uri="{FF2B5EF4-FFF2-40B4-BE49-F238E27FC236}">
              <a16:creationId xmlns:a16="http://schemas.microsoft.com/office/drawing/2014/main" id="{6BB2D09C-196C-44FA-9C5D-0C6107A901E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465" name="Text Box 1">
          <a:extLst>
            <a:ext uri="{FF2B5EF4-FFF2-40B4-BE49-F238E27FC236}">
              <a16:creationId xmlns:a16="http://schemas.microsoft.com/office/drawing/2014/main" id="{89DB223A-5792-4E13-89F3-F57C4D46B04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466" name="Text Box 1">
          <a:extLst>
            <a:ext uri="{FF2B5EF4-FFF2-40B4-BE49-F238E27FC236}">
              <a16:creationId xmlns:a16="http://schemas.microsoft.com/office/drawing/2014/main" id="{9E0BB26E-D26F-4E76-B484-CFE52EC8EA9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467" name="Text Box 1">
          <a:extLst>
            <a:ext uri="{FF2B5EF4-FFF2-40B4-BE49-F238E27FC236}">
              <a16:creationId xmlns:a16="http://schemas.microsoft.com/office/drawing/2014/main" id="{BFB6125E-5D79-4849-AFF9-3B91F1E01FE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468" name="Text Box 1">
          <a:extLst>
            <a:ext uri="{FF2B5EF4-FFF2-40B4-BE49-F238E27FC236}">
              <a16:creationId xmlns:a16="http://schemas.microsoft.com/office/drawing/2014/main" id="{436662C5-1426-4AF9-93A2-3A603E96C48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469" name="Text Box 1">
          <a:extLst>
            <a:ext uri="{FF2B5EF4-FFF2-40B4-BE49-F238E27FC236}">
              <a16:creationId xmlns:a16="http://schemas.microsoft.com/office/drawing/2014/main" id="{D608110D-08B7-4342-938E-BD74F3B2E86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470" name="Text Box 1">
          <a:extLst>
            <a:ext uri="{FF2B5EF4-FFF2-40B4-BE49-F238E27FC236}">
              <a16:creationId xmlns:a16="http://schemas.microsoft.com/office/drawing/2014/main" id="{D424E63D-B0CC-4920-818E-254D02A9451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471" name="Text Box 1">
          <a:extLst>
            <a:ext uri="{FF2B5EF4-FFF2-40B4-BE49-F238E27FC236}">
              <a16:creationId xmlns:a16="http://schemas.microsoft.com/office/drawing/2014/main" id="{42F95E4C-0BFE-4EDA-ABC6-FF5F24EE9CA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472" name="Text Box 1">
          <a:extLst>
            <a:ext uri="{FF2B5EF4-FFF2-40B4-BE49-F238E27FC236}">
              <a16:creationId xmlns:a16="http://schemas.microsoft.com/office/drawing/2014/main" id="{A202C58E-A07A-443C-A114-3BEE9D2857F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473" name="Text Box 1">
          <a:extLst>
            <a:ext uri="{FF2B5EF4-FFF2-40B4-BE49-F238E27FC236}">
              <a16:creationId xmlns:a16="http://schemas.microsoft.com/office/drawing/2014/main" id="{6CBB2863-8D7A-441F-B0F9-C8CBB4492DC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474" name="Text Box 1">
          <a:extLst>
            <a:ext uri="{FF2B5EF4-FFF2-40B4-BE49-F238E27FC236}">
              <a16:creationId xmlns:a16="http://schemas.microsoft.com/office/drawing/2014/main" id="{A8897727-5436-437F-8DE3-A9204313B02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475" name="Text Box 1">
          <a:extLst>
            <a:ext uri="{FF2B5EF4-FFF2-40B4-BE49-F238E27FC236}">
              <a16:creationId xmlns:a16="http://schemas.microsoft.com/office/drawing/2014/main" id="{E419F978-84B4-4F0A-B13B-3395096AADB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476" name="Text Box 1">
          <a:extLst>
            <a:ext uri="{FF2B5EF4-FFF2-40B4-BE49-F238E27FC236}">
              <a16:creationId xmlns:a16="http://schemas.microsoft.com/office/drawing/2014/main" id="{372512C5-874A-48E2-8EFE-4E094ED9D84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477" name="Text Box 1">
          <a:extLst>
            <a:ext uri="{FF2B5EF4-FFF2-40B4-BE49-F238E27FC236}">
              <a16:creationId xmlns:a16="http://schemas.microsoft.com/office/drawing/2014/main" id="{21E5CA0C-E31B-44AD-B69E-9C6F31CEE2C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478" name="Text Box 1">
          <a:extLst>
            <a:ext uri="{FF2B5EF4-FFF2-40B4-BE49-F238E27FC236}">
              <a16:creationId xmlns:a16="http://schemas.microsoft.com/office/drawing/2014/main" id="{1DB63A20-7523-447A-A453-E7733586AFD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479" name="Text Box 1">
          <a:extLst>
            <a:ext uri="{FF2B5EF4-FFF2-40B4-BE49-F238E27FC236}">
              <a16:creationId xmlns:a16="http://schemas.microsoft.com/office/drawing/2014/main" id="{A0970918-D9AF-4DCE-945B-F209CE9DC1E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480" name="Text Box 1">
          <a:extLst>
            <a:ext uri="{FF2B5EF4-FFF2-40B4-BE49-F238E27FC236}">
              <a16:creationId xmlns:a16="http://schemas.microsoft.com/office/drawing/2014/main" id="{9149D69B-C4F3-4FA4-B4B0-A4E581DDDFD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481" name="Text Box 1">
          <a:extLst>
            <a:ext uri="{FF2B5EF4-FFF2-40B4-BE49-F238E27FC236}">
              <a16:creationId xmlns:a16="http://schemas.microsoft.com/office/drawing/2014/main" id="{5D35C637-A36D-453F-87DD-D4CC07DCA26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482" name="Text Box 1">
          <a:extLst>
            <a:ext uri="{FF2B5EF4-FFF2-40B4-BE49-F238E27FC236}">
              <a16:creationId xmlns:a16="http://schemas.microsoft.com/office/drawing/2014/main" id="{5C7A9C97-DFAA-4E4F-91D3-085D115CA10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483" name="Text Box 1">
          <a:extLst>
            <a:ext uri="{FF2B5EF4-FFF2-40B4-BE49-F238E27FC236}">
              <a16:creationId xmlns:a16="http://schemas.microsoft.com/office/drawing/2014/main" id="{80144318-21A6-4736-8A92-1C4D83FC2A2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484" name="Text Box 1">
          <a:extLst>
            <a:ext uri="{FF2B5EF4-FFF2-40B4-BE49-F238E27FC236}">
              <a16:creationId xmlns:a16="http://schemas.microsoft.com/office/drawing/2014/main" id="{A9E706B1-3F10-44F9-97EF-C7F9F527A9E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485" name="Text Box 1">
          <a:extLst>
            <a:ext uri="{FF2B5EF4-FFF2-40B4-BE49-F238E27FC236}">
              <a16:creationId xmlns:a16="http://schemas.microsoft.com/office/drawing/2014/main" id="{37D99054-9B75-478A-8008-A0A53695770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486" name="Text Box 1">
          <a:extLst>
            <a:ext uri="{FF2B5EF4-FFF2-40B4-BE49-F238E27FC236}">
              <a16:creationId xmlns:a16="http://schemas.microsoft.com/office/drawing/2014/main" id="{28474745-A3A6-4F25-9023-7E1B358A32B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487" name="Text Box 1">
          <a:extLst>
            <a:ext uri="{FF2B5EF4-FFF2-40B4-BE49-F238E27FC236}">
              <a16:creationId xmlns:a16="http://schemas.microsoft.com/office/drawing/2014/main" id="{A195FC7E-03A9-4FA4-BD57-EC41EAFDD41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488" name="Text Box 1">
          <a:extLst>
            <a:ext uri="{FF2B5EF4-FFF2-40B4-BE49-F238E27FC236}">
              <a16:creationId xmlns:a16="http://schemas.microsoft.com/office/drawing/2014/main" id="{F523EF6A-B692-4CFF-A1CF-FCFB8A20BD6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489" name="Text Box 1">
          <a:extLst>
            <a:ext uri="{FF2B5EF4-FFF2-40B4-BE49-F238E27FC236}">
              <a16:creationId xmlns:a16="http://schemas.microsoft.com/office/drawing/2014/main" id="{0B0D564F-E12B-4113-A1DF-DA8FBAD57AD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490" name="Text Box 1">
          <a:extLst>
            <a:ext uri="{FF2B5EF4-FFF2-40B4-BE49-F238E27FC236}">
              <a16:creationId xmlns:a16="http://schemas.microsoft.com/office/drawing/2014/main" id="{A1FA6ABB-8F3D-4596-A01A-DCF57AF9F40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491" name="Text Box 1">
          <a:extLst>
            <a:ext uri="{FF2B5EF4-FFF2-40B4-BE49-F238E27FC236}">
              <a16:creationId xmlns:a16="http://schemas.microsoft.com/office/drawing/2014/main" id="{5B279EAB-3024-401A-8EF1-FADCF359AB3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492" name="Text Box 1">
          <a:extLst>
            <a:ext uri="{FF2B5EF4-FFF2-40B4-BE49-F238E27FC236}">
              <a16:creationId xmlns:a16="http://schemas.microsoft.com/office/drawing/2014/main" id="{11CBDEEE-FCF6-4BF0-B480-636CE5BE160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493" name="Text Box 1">
          <a:extLst>
            <a:ext uri="{FF2B5EF4-FFF2-40B4-BE49-F238E27FC236}">
              <a16:creationId xmlns:a16="http://schemas.microsoft.com/office/drawing/2014/main" id="{0B3022CD-F6DF-4DBB-8EC3-F9BE85D166D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494" name="Text Box 1">
          <a:extLst>
            <a:ext uri="{FF2B5EF4-FFF2-40B4-BE49-F238E27FC236}">
              <a16:creationId xmlns:a16="http://schemas.microsoft.com/office/drawing/2014/main" id="{A1596345-17B4-4EF4-9182-46295E2A4D4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495" name="Text Box 1">
          <a:extLst>
            <a:ext uri="{FF2B5EF4-FFF2-40B4-BE49-F238E27FC236}">
              <a16:creationId xmlns:a16="http://schemas.microsoft.com/office/drawing/2014/main" id="{08ABF6BA-7190-4B53-9A37-9A495240600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496" name="Text Box 1">
          <a:extLst>
            <a:ext uri="{FF2B5EF4-FFF2-40B4-BE49-F238E27FC236}">
              <a16:creationId xmlns:a16="http://schemas.microsoft.com/office/drawing/2014/main" id="{9CAC708D-527B-44EC-AD05-19A717FC8BC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497" name="Text Box 1">
          <a:extLst>
            <a:ext uri="{FF2B5EF4-FFF2-40B4-BE49-F238E27FC236}">
              <a16:creationId xmlns:a16="http://schemas.microsoft.com/office/drawing/2014/main" id="{2761C403-1E4A-40BC-BF79-372672F40EC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498" name="Text Box 1">
          <a:extLst>
            <a:ext uri="{FF2B5EF4-FFF2-40B4-BE49-F238E27FC236}">
              <a16:creationId xmlns:a16="http://schemas.microsoft.com/office/drawing/2014/main" id="{66F8EA55-67BA-44A2-88B9-621AA0DB997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499" name="Text Box 1">
          <a:extLst>
            <a:ext uri="{FF2B5EF4-FFF2-40B4-BE49-F238E27FC236}">
              <a16:creationId xmlns:a16="http://schemas.microsoft.com/office/drawing/2014/main" id="{5CF3699B-33AA-4002-804D-D7241CF8EC2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500" name="Text Box 1">
          <a:extLst>
            <a:ext uri="{FF2B5EF4-FFF2-40B4-BE49-F238E27FC236}">
              <a16:creationId xmlns:a16="http://schemas.microsoft.com/office/drawing/2014/main" id="{4E471FD4-D923-4B0D-ACFA-8ECA5885FE3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501" name="Text Box 1">
          <a:extLst>
            <a:ext uri="{FF2B5EF4-FFF2-40B4-BE49-F238E27FC236}">
              <a16:creationId xmlns:a16="http://schemas.microsoft.com/office/drawing/2014/main" id="{C9BEF798-19C0-44D0-B50D-139603600E0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502" name="Text Box 1">
          <a:extLst>
            <a:ext uri="{FF2B5EF4-FFF2-40B4-BE49-F238E27FC236}">
              <a16:creationId xmlns:a16="http://schemas.microsoft.com/office/drawing/2014/main" id="{362D244F-D853-487E-81D9-473CF221073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503" name="Text Box 1">
          <a:extLst>
            <a:ext uri="{FF2B5EF4-FFF2-40B4-BE49-F238E27FC236}">
              <a16:creationId xmlns:a16="http://schemas.microsoft.com/office/drawing/2014/main" id="{5477BEF3-4E8E-418D-B144-6340B98E675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504" name="Text Box 1">
          <a:extLst>
            <a:ext uri="{FF2B5EF4-FFF2-40B4-BE49-F238E27FC236}">
              <a16:creationId xmlns:a16="http://schemas.microsoft.com/office/drawing/2014/main" id="{EB8B8EC5-DD7A-4F4B-9DCD-4AB0EA8AA1D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505" name="Text Box 1">
          <a:extLst>
            <a:ext uri="{FF2B5EF4-FFF2-40B4-BE49-F238E27FC236}">
              <a16:creationId xmlns:a16="http://schemas.microsoft.com/office/drawing/2014/main" id="{82D26857-4BBE-49CE-AF57-52808117402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506" name="Text Box 1">
          <a:extLst>
            <a:ext uri="{FF2B5EF4-FFF2-40B4-BE49-F238E27FC236}">
              <a16:creationId xmlns:a16="http://schemas.microsoft.com/office/drawing/2014/main" id="{68A157B9-9EDA-471C-B978-4269AFA54F7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507" name="Text Box 1">
          <a:extLst>
            <a:ext uri="{FF2B5EF4-FFF2-40B4-BE49-F238E27FC236}">
              <a16:creationId xmlns:a16="http://schemas.microsoft.com/office/drawing/2014/main" id="{F8608CD3-4466-445E-9612-CF524B3A0D2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508" name="Text Box 1">
          <a:extLst>
            <a:ext uri="{FF2B5EF4-FFF2-40B4-BE49-F238E27FC236}">
              <a16:creationId xmlns:a16="http://schemas.microsoft.com/office/drawing/2014/main" id="{EEAD5FDF-9325-4BCC-A763-3D0CF9BA981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509" name="Text Box 1">
          <a:extLst>
            <a:ext uri="{FF2B5EF4-FFF2-40B4-BE49-F238E27FC236}">
              <a16:creationId xmlns:a16="http://schemas.microsoft.com/office/drawing/2014/main" id="{949C171C-8188-4058-95D9-C6C3680F66C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510" name="Text Box 1">
          <a:extLst>
            <a:ext uri="{FF2B5EF4-FFF2-40B4-BE49-F238E27FC236}">
              <a16:creationId xmlns:a16="http://schemas.microsoft.com/office/drawing/2014/main" id="{5751BAC6-94A2-4EF8-9418-7974D8721F6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511" name="Text Box 1">
          <a:extLst>
            <a:ext uri="{FF2B5EF4-FFF2-40B4-BE49-F238E27FC236}">
              <a16:creationId xmlns:a16="http://schemas.microsoft.com/office/drawing/2014/main" id="{A894DE1D-BAEF-4CB8-894B-76DB1672F6E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512" name="Text Box 1">
          <a:extLst>
            <a:ext uri="{FF2B5EF4-FFF2-40B4-BE49-F238E27FC236}">
              <a16:creationId xmlns:a16="http://schemas.microsoft.com/office/drawing/2014/main" id="{C411A62C-0C66-435A-AA00-D19E82E267A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513" name="Text Box 1">
          <a:extLst>
            <a:ext uri="{FF2B5EF4-FFF2-40B4-BE49-F238E27FC236}">
              <a16:creationId xmlns:a16="http://schemas.microsoft.com/office/drawing/2014/main" id="{5CB4B3D2-A5AA-4730-B4CF-D946971A639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514" name="Text Box 1">
          <a:extLst>
            <a:ext uri="{FF2B5EF4-FFF2-40B4-BE49-F238E27FC236}">
              <a16:creationId xmlns:a16="http://schemas.microsoft.com/office/drawing/2014/main" id="{40FE4879-33DD-4F82-AF15-125863C50DB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515" name="Text Box 1">
          <a:extLst>
            <a:ext uri="{FF2B5EF4-FFF2-40B4-BE49-F238E27FC236}">
              <a16:creationId xmlns:a16="http://schemas.microsoft.com/office/drawing/2014/main" id="{6CAC98B2-A63E-4317-9698-5C25BF2A4D5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516" name="Text Box 1">
          <a:extLst>
            <a:ext uri="{FF2B5EF4-FFF2-40B4-BE49-F238E27FC236}">
              <a16:creationId xmlns:a16="http://schemas.microsoft.com/office/drawing/2014/main" id="{1D143664-4776-4CA3-95DF-60CBF5A5C88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517" name="Text Box 1">
          <a:extLst>
            <a:ext uri="{FF2B5EF4-FFF2-40B4-BE49-F238E27FC236}">
              <a16:creationId xmlns:a16="http://schemas.microsoft.com/office/drawing/2014/main" id="{909F272C-B0B8-4156-966E-9A71870C219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518" name="Text Box 1">
          <a:extLst>
            <a:ext uri="{FF2B5EF4-FFF2-40B4-BE49-F238E27FC236}">
              <a16:creationId xmlns:a16="http://schemas.microsoft.com/office/drawing/2014/main" id="{0AAD9D67-5A56-4EDD-938C-340923586E6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519" name="Text Box 1">
          <a:extLst>
            <a:ext uri="{FF2B5EF4-FFF2-40B4-BE49-F238E27FC236}">
              <a16:creationId xmlns:a16="http://schemas.microsoft.com/office/drawing/2014/main" id="{E1F556B1-F51D-4B4E-8FCE-5F5037D5C0C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520" name="Text Box 1">
          <a:extLst>
            <a:ext uri="{FF2B5EF4-FFF2-40B4-BE49-F238E27FC236}">
              <a16:creationId xmlns:a16="http://schemas.microsoft.com/office/drawing/2014/main" id="{E690962E-DDF9-4262-8EB4-6A293912421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521" name="Text Box 1">
          <a:extLst>
            <a:ext uri="{FF2B5EF4-FFF2-40B4-BE49-F238E27FC236}">
              <a16:creationId xmlns:a16="http://schemas.microsoft.com/office/drawing/2014/main" id="{B50FD43E-15BB-439C-B3FF-A33C688EDA1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522" name="Text Box 1">
          <a:extLst>
            <a:ext uri="{FF2B5EF4-FFF2-40B4-BE49-F238E27FC236}">
              <a16:creationId xmlns:a16="http://schemas.microsoft.com/office/drawing/2014/main" id="{DBBECA9C-8D3F-49B0-8EFC-8D9BEF216B2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523" name="Text Box 1">
          <a:extLst>
            <a:ext uri="{FF2B5EF4-FFF2-40B4-BE49-F238E27FC236}">
              <a16:creationId xmlns:a16="http://schemas.microsoft.com/office/drawing/2014/main" id="{D617CA8B-E535-4C13-89B1-35F5195C779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524" name="Text Box 1">
          <a:extLst>
            <a:ext uri="{FF2B5EF4-FFF2-40B4-BE49-F238E27FC236}">
              <a16:creationId xmlns:a16="http://schemas.microsoft.com/office/drawing/2014/main" id="{925F139A-0297-4F27-AEF2-1B906172E7F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525" name="Text Box 1">
          <a:extLst>
            <a:ext uri="{FF2B5EF4-FFF2-40B4-BE49-F238E27FC236}">
              <a16:creationId xmlns:a16="http://schemas.microsoft.com/office/drawing/2014/main" id="{F5E4CD69-A568-493E-8007-8EB183A77E5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526" name="Text Box 1">
          <a:extLst>
            <a:ext uri="{FF2B5EF4-FFF2-40B4-BE49-F238E27FC236}">
              <a16:creationId xmlns:a16="http://schemas.microsoft.com/office/drawing/2014/main" id="{7D052B7D-5DE5-409E-A500-8C6D239F5C4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527" name="Text Box 1">
          <a:extLst>
            <a:ext uri="{FF2B5EF4-FFF2-40B4-BE49-F238E27FC236}">
              <a16:creationId xmlns:a16="http://schemas.microsoft.com/office/drawing/2014/main" id="{E2997A49-F88C-47B7-862C-902EEE1BA60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528" name="Text Box 1">
          <a:extLst>
            <a:ext uri="{FF2B5EF4-FFF2-40B4-BE49-F238E27FC236}">
              <a16:creationId xmlns:a16="http://schemas.microsoft.com/office/drawing/2014/main" id="{441749F2-A46F-4DF7-9E84-21FAFA186BA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529" name="Text Box 1">
          <a:extLst>
            <a:ext uri="{FF2B5EF4-FFF2-40B4-BE49-F238E27FC236}">
              <a16:creationId xmlns:a16="http://schemas.microsoft.com/office/drawing/2014/main" id="{58C90ACF-65A8-4A0C-8C6C-7365E84E019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530" name="Text Box 1">
          <a:extLst>
            <a:ext uri="{FF2B5EF4-FFF2-40B4-BE49-F238E27FC236}">
              <a16:creationId xmlns:a16="http://schemas.microsoft.com/office/drawing/2014/main" id="{A65E81C2-00AB-4B25-A7F3-99D68BFDA31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531" name="Text Box 1">
          <a:extLst>
            <a:ext uri="{FF2B5EF4-FFF2-40B4-BE49-F238E27FC236}">
              <a16:creationId xmlns:a16="http://schemas.microsoft.com/office/drawing/2014/main" id="{6363D7A1-9D4C-49EB-85C6-512C241A3AA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532" name="Text Box 1">
          <a:extLst>
            <a:ext uri="{FF2B5EF4-FFF2-40B4-BE49-F238E27FC236}">
              <a16:creationId xmlns:a16="http://schemas.microsoft.com/office/drawing/2014/main" id="{B1AFE995-B104-43E1-8743-827E0206409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533" name="Text Box 1">
          <a:extLst>
            <a:ext uri="{FF2B5EF4-FFF2-40B4-BE49-F238E27FC236}">
              <a16:creationId xmlns:a16="http://schemas.microsoft.com/office/drawing/2014/main" id="{2BBE4A5E-21BA-4A0E-B65A-D23C3152D96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534" name="Text Box 1">
          <a:extLst>
            <a:ext uri="{FF2B5EF4-FFF2-40B4-BE49-F238E27FC236}">
              <a16:creationId xmlns:a16="http://schemas.microsoft.com/office/drawing/2014/main" id="{F6170AD8-9A7B-42ED-85C1-7E578D126F3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535" name="Text Box 1">
          <a:extLst>
            <a:ext uri="{FF2B5EF4-FFF2-40B4-BE49-F238E27FC236}">
              <a16:creationId xmlns:a16="http://schemas.microsoft.com/office/drawing/2014/main" id="{8D6A66B8-D88B-45F1-B19E-4DC47C3EA22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536" name="Text Box 1">
          <a:extLst>
            <a:ext uri="{FF2B5EF4-FFF2-40B4-BE49-F238E27FC236}">
              <a16:creationId xmlns:a16="http://schemas.microsoft.com/office/drawing/2014/main" id="{5C84A03B-576E-4921-A643-39A9C268D63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537" name="Text Box 1">
          <a:extLst>
            <a:ext uri="{FF2B5EF4-FFF2-40B4-BE49-F238E27FC236}">
              <a16:creationId xmlns:a16="http://schemas.microsoft.com/office/drawing/2014/main" id="{AAE86CEB-4B69-45E2-8F4C-08CE211A245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538" name="Text Box 1">
          <a:extLst>
            <a:ext uri="{FF2B5EF4-FFF2-40B4-BE49-F238E27FC236}">
              <a16:creationId xmlns:a16="http://schemas.microsoft.com/office/drawing/2014/main" id="{A750FDBC-8C72-4C62-B8B3-899EC65A2CE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539" name="Text Box 1">
          <a:extLst>
            <a:ext uri="{FF2B5EF4-FFF2-40B4-BE49-F238E27FC236}">
              <a16:creationId xmlns:a16="http://schemas.microsoft.com/office/drawing/2014/main" id="{12EE3816-A3D3-46F6-AEAD-6040C20FF77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540" name="Text Box 1">
          <a:extLst>
            <a:ext uri="{FF2B5EF4-FFF2-40B4-BE49-F238E27FC236}">
              <a16:creationId xmlns:a16="http://schemas.microsoft.com/office/drawing/2014/main" id="{682F0B4B-4EE2-46D8-8454-6A1496A7A30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541" name="Text Box 1">
          <a:extLst>
            <a:ext uri="{FF2B5EF4-FFF2-40B4-BE49-F238E27FC236}">
              <a16:creationId xmlns:a16="http://schemas.microsoft.com/office/drawing/2014/main" id="{578FBAC1-EA35-4765-95F1-55AFA847701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542" name="Text Box 1">
          <a:extLst>
            <a:ext uri="{FF2B5EF4-FFF2-40B4-BE49-F238E27FC236}">
              <a16:creationId xmlns:a16="http://schemas.microsoft.com/office/drawing/2014/main" id="{C8B4D8BC-F84C-4CC3-ADE0-DF81B2773DE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543" name="Text Box 1">
          <a:extLst>
            <a:ext uri="{FF2B5EF4-FFF2-40B4-BE49-F238E27FC236}">
              <a16:creationId xmlns:a16="http://schemas.microsoft.com/office/drawing/2014/main" id="{E98F3EA7-11DD-40B6-9186-2996CA95D5D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544" name="Text Box 1">
          <a:extLst>
            <a:ext uri="{FF2B5EF4-FFF2-40B4-BE49-F238E27FC236}">
              <a16:creationId xmlns:a16="http://schemas.microsoft.com/office/drawing/2014/main" id="{DD8DDE69-7E35-4E6E-98E2-F0866E0C2F2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545" name="Text Box 1">
          <a:extLst>
            <a:ext uri="{FF2B5EF4-FFF2-40B4-BE49-F238E27FC236}">
              <a16:creationId xmlns:a16="http://schemas.microsoft.com/office/drawing/2014/main" id="{7A642BBD-84FF-4E40-90D3-A75647D0068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546" name="Text Box 1">
          <a:extLst>
            <a:ext uri="{FF2B5EF4-FFF2-40B4-BE49-F238E27FC236}">
              <a16:creationId xmlns:a16="http://schemas.microsoft.com/office/drawing/2014/main" id="{C4F43E0D-000A-4847-BF6A-9C203571E76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547" name="Text Box 1">
          <a:extLst>
            <a:ext uri="{FF2B5EF4-FFF2-40B4-BE49-F238E27FC236}">
              <a16:creationId xmlns:a16="http://schemas.microsoft.com/office/drawing/2014/main" id="{0D9EDABD-1F5A-43AE-BC80-A2B8A0F42B9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548" name="Text Box 1">
          <a:extLst>
            <a:ext uri="{FF2B5EF4-FFF2-40B4-BE49-F238E27FC236}">
              <a16:creationId xmlns:a16="http://schemas.microsoft.com/office/drawing/2014/main" id="{4C7D3682-0790-436F-A955-4F4942FB3D8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549" name="Text Box 1">
          <a:extLst>
            <a:ext uri="{FF2B5EF4-FFF2-40B4-BE49-F238E27FC236}">
              <a16:creationId xmlns:a16="http://schemas.microsoft.com/office/drawing/2014/main" id="{30D1D0D1-8399-4F67-84BB-A17B0BEDA65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550" name="Text Box 1">
          <a:extLst>
            <a:ext uri="{FF2B5EF4-FFF2-40B4-BE49-F238E27FC236}">
              <a16:creationId xmlns:a16="http://schemas.microsoft.com/office/drawing/2014/main" id="{97D7D31F-1081-416C-8763-ECED62AA64B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551" name="Text Box 1">
          <a:extLst>
            <a:ext uri="{FF2B5EF4-FFF2-40B4-BE49-F238E27FC236}">
              <a16:creationId xmlns:a16="http://schemas.microsoft.com/office/drawing/2014/main" id="{AC0F0964-E7E5-4BDD-B6C1-98B4FB48371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552" name="Text Box 1">
          <a:extLst>
            <a:ext uri="{FF2B5EF4-FFF2-40B4-BE49-F238E27FC236}">
              <a16:creationId xmlns:a16="http://schemas.microsoft.com/office/drawing/2014/main" id="{AC39BE31-0008-48DD-A110-CC7DB2411E4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553" name="Text Box 1">
          <a:extLst>
            <a:ext uri="{FF2B5EF4-FFF2-40B4-BE49-F238E27FC236}">
              <a16:creationId xmlns:a16="http://schemas.microsoft.com/office/drawing/2014/main" id="{BB78D32B-3248-4D4C-B2A0-01F6529A032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554" name="Text Box 1">
          <a:extLst>
            <a:ext uri="{FF2B5EF4-FFF2-40B4-BE49-F238E27FC236}">
              <a16:creationId xmlns:a16="http://schemas.microsoft.com/office/drawing/2014/main" id="{89ABE843-949C-4607-85D8-982CCD1B257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555" name="Text Box 1">
          <a:extLst>
            <a:ext uri="{FF2B5EF4-FFF2-40B4-BE49-F238E27FC236}">
              <a16:creationId xmlns:a16="http://schemas.microsoft.com/office/drawing/2014/main" id="{FB3AB42C-1738-44EA-9D5B-17A5774BD19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556" name="Text Box 1">
          <a:extLst>
            <a:ext uri="{FF2B5EF4-FFF2-40B4-BE49-F238E27FC236}">
              <a16:creationId xmlns:a16="http://schemas.microsoft.com/office/drawing/2014/main" id="{1B24CC15-2FAE-460F-B907-EAF60F69766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557" name="Text Box 1">
          <a:extLst>
            <a:ext uri="{FF2B5EF4-FFF2-40B4-BE49-F238E27FC236}">
              <a16:creationId xmlns:a16="http://schemas.microsoft.com/office/drawing/2014/main" id="{A25117C8-0D4B-412F-A9DD-21F08F0A593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558" name="Text Box 1">
          <a:extLst>
            <a:ext uri="{FF2B5EF4-FFF2-40B4-BE49-F238E27FC236}">
              <a16:creationId xmlns:a16="http://schemas.microsoft.com/office/drawing/2014/main" id="{ED1B06AE-2F32-4CB3-A5AA-B67C73AEB3F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559" name="Text Box 1">
          <a:extLst>
            <a:ext uri="{FF2B5EF4-FFF2-40B4-BE49-F238E27FC236}">
              <a16:creationId xmlns:a16="http://schemas.microsoft.com/office/drawing/2014/main" id="{CD4F3747-B40B-4279-BA49-8FDC40E6289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560" name="Text Box 1">
          <a:extLst>
            <a:ext uri="{FF2B5EF4-FFF2-40B4-BE49-F238E27FC236}">
              <a16:creationId xmlns:a16="http://schemas.microsoft.com/office/drawing/2014/main" id="{8B642856-E4E4-4575-9792-FEF6905640A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561" name="Text Box 1">
          <a:extLst>
            <a:ext uri="{FF2B5EF4-FFF2-40B4-BE49-F238E27FC236}">
              <a16:creationId xmlns:a16="http://schemas.microsoft.com/office/drawing/2014/main" id="{3DF9E4F1-69B1-4B20-8A5D-0A298CC9076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562" name="Text Box 1">
          <a:extLst>
            <a:ext uri="{FF2B5EF4-FFF2-40B4-BE49-F238E27FC236}">
              <a16:creationId xmlns:a16="http://schemas.microsoft.com/office/drawing/2014/main" id="{A360C06B-641B-4F92-A11C-756F23E35FC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563" name="Text Box 1">
          <a:extLst>
            <a:ext uri="{FF2B5EF4-FFF2-40B4-BE49-F238E27FC236}">
              <a16:creationId xmlns:a16="http://schemas.microsoft.com/office/drawing/2014/main" id="{106EFC91-9367-4075-A0A1-1232E09B1D6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564" name="Text Box 1">
          <a:extLst>
            <a:ext uri="{FF2B5EF4-FFF2-40B4-BE49-F238E27FC236}">
              <a16:creationId xmlns:a16="http://schemas.microsoft.com/office/drawing/2014/main" id="{B96AFA3C-AB3D-476F-912D-FEBEBD2A496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565" name="Text Box 1">
          <a:extLst>
            <a:ext uri="{FF2B5EF4-FFF2-40B4-BE49-F238E27FC236}">
              <a16:creationId xmlns:a16="http://schemas.microsoft.com/office/drawing/2014/main" id="{94FCFEE6-5C30-4626-BB72-24241723601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566" name="Text Box 1">
          <a:extLst>
            <a:ext uri="{FF2B5EF4-FFF2-40B4-BE49-F238E27FC236}">
              <a16:creationId xmlns:a16="http://schemas.microsoft.com/office/drawing/2014/main" id="{85CD1F8A-2A08-4714-90E3-D5CA0AB8E42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567" name="Text Box 1">
          <a:extLst>
            <a:ext uri="{FF2B5EF4-FFF2-40B4-BE49-F238E27FC236}">
              <a16:creationId xmlns:a16="http://schemas.microsoft.com/office/drawing/2014/main" id="{BF1D64B9-51E7-4F8D-BD66-A6837F9E31C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568" name="Text Box 1">
          <a:extLst>
            <a:ext uri="{FF2B5EF4-FFF2-40B4-BE49-F238E27FC236}">
              <a16:creationId xmlns:a16="http://schemas.microsoft.com/office/drawing/2014/main" id="{23BF6D9A-2B21-4DEC-88DF-9087D6A0350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569" name="Text Box 1">
          <a:extLst>
            <a:ext uri="{FF2B5EF4-FFF2-40B4-BE49-F238E27FC236}">
              <a16:creationId xmlns:a16="http://schemas.microsoft.com/office/drawing/2014/main" id="{6986B5D1-1B5A-4BC2-83C3-F440F5192FD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570" name="Text Box 1">
          <a:extLst>
            <a:ext uri="{FF2B5EF4-FFF2-40B4-BE49-F238E27FC236}">
              <a16:creationId xmlns:a16="http://schemas.microsoft.com/office/drawing/2014/main" id="{D24C4F04-DFC7-4DBD-86BD-31A9E7BAFA7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571" name="Text Box 1">
          <a:extLst>
            <a:ext uri="{FF2B5EF4-FFF2-40B4-BE49-F238E27FC236}">
              <a16:creationId xmlns:a16="http://schemas.microsoft.com/office/drawing/2014/main" id="{6846B279-8D9A-43AB-9186-787D888894B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572" name="Text Box 1">
          <a:extLst>
            <a:ext uri="{FF2B5EF4-FFF2-40B4-BE49-F238E27FC236}">
              <a16:creationId xmlns:a16="http://schemas.microsoft.com/office/drawing/2014/main" id="{4F5928FC-ED2F-4526-8BD3-376C415EFEA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573" name="Text Box 1">
          <a:extLst>
            <a:ext uri="{FF2B5EF4-FFF2-40B4-BE49-F238E27FC236}">
              <a16:creationId xmlns:a16="http://schemas.microsoft.com/office/drawing/2014/main" id="{44C24BD5-9F08-4CB0-880C-E78AADACFEE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574" name="Text Box 1">
          <a:extLst>
            <a:ext uri="{FF2B5EF4-FFF2-40B4-BE49-F238E27FC236}">
              <a16:creationId xmlns:a16="http://schemas.microsoft.com/office/drawing/2014/main" id="{BB48D1DD-F68E-415C-A567-63206DA6534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575" name="Text Box 1">
          <a:extLst>
            <a:ext uri="{FF2B5EF4-FFF2-40B4-BE49-F238E27FC236}">
              <a16:creationId xmlns:a16="http://schemas.microsoft.com/office/drawing/2014/main" id="{35C69009-48B7-497D-931F-34338E054C6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576" name="Text Box 1">
          <a:extLst>
            <a:ext uri="{FF2B5EF4-FFF2-40B4-BE49-F238E27FC236}">
              <a16:creationId xmlns:a16="http://schemas.microsoft.com/office/drawing/2014/main" id="{D0110869-E3A5-4363-AF1C-A895726D504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577" name="Text Box 1">
          <a:extLst>
            <a:ext uri="{FF2B5EF4-FFF2-40B4-BE49-F238E27FC236}">
              <a16:creationId xmlns:a16="http://schemas.microsoft.com/office/drawing/2014/main" id="{D69F560D-F21A-4EC1-953B-DC782E15AC1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578" name="Text Box 1">
          <a:extLst>
            <a:ext uri="{FF2B5EF4-FFF2-40B4-BE49-F238E27FC236}">
              <a16:creationId xmlns:a16="http://schemas.microsoft.com/office/drawing/2014/main" id="{DC1DA723-6800-456C-8FE9-E67445C2CD5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579" name="Text Box 1">
          <a:extLst>
            <a:ext uri="{FF2B5EF4-FFF2-40B4-BE49-F238E27FC236}">
              <a16:creationId xmlns:a16="http://schemas.microsoft.com/office/drawing/2014/main" id="{57A323B1-18DF-4B3B-9D93-A36B8D31790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580" name="Text Box 1">
          <a:extLst>
            <a:ext uri="{FF2B5EF4-FFF2-40B4-BE49-F238E27FC236}">
              <a16:creationId xmlns:a16="http://schemas.microsoft.com/office/drawing/2014/main" id="{7F36FA0D-4AE4-4148-B373-1CDD2AD92A4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581" name="Text Box 1">
          <a:extLst>
            <a:ext uri="{FF2B5EF4-FFF2-40B4-BE49-F238E27FC236}">
              <a16:creationId xmlns:a16="http://schemas.microsoft.com/office/drawing/2014/main" id="{ED8FC2B9-4296-4AD9-8AF4-7EB9C5C2E8F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582" name="Text Box 1">
          <a:extLst>
            <a:ext uri="{FF2B5EF4-FFF2-40B4-BE49-F238E27FC236}">
              <a16:creationId xmlns:a16="http://schemas.microsoft.com/office/drawing/2014/main" id="{2A861F52-EE23-45BD-8DDC-3B11B186F77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583" name="Text Box 1">
          <a:extLst>
            <a:ext uri="{FF2B5EF4-FFF2-40B4-BE49-F238E27FC236}">
              <a16:creationId xmlns:a16="http://schemas.microsoft.com/office/drawing/2014/main" id="{30B80FFD-EBBB-4B75-ADC5-20E27DC1F50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584" name="Text Box 1">
          <a:extLst>
            <a:ext uri="{FF2B5EF4-FFF2-40B4-BE49-F238E27FC236}">
              <a16:creationId xmlns:a16="http://schemas.microsoft.com/office/drawing/2014/main" id="{145BAB64-273A-461E-A197-D92B50A1158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585" name="Text Box 1">
          <a:extLst>
            <a:ext uri="{FF2B5EF4-FFF2-40B4-BE49-F238E27FC236}">
              <a16:creationId xmlns:a16="http://schemas.microsoft.com/office/drawing/2014/main" id="{6ABF9013-C020-4187-BCFF-9BEFA599AF5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586" name="Text Box 1">
          <a:extLst>
            <a:ext uri="{FF2B5EF4-FFF2-40B4-BE49-F238E27FC236}">
              <a16:creationId xmlns:a16="http://schemas.microsoft.com/office/drawing/2014/main" id="{4AE67D2A-D999-439E-86BF-48F1FA585BF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587" name="Text Box 1">
          <a:extLst>
            <a:ext uri="{FF2B5EF4-FFF2-40B4-BE49-F238E27FC236}">
              <a16:creationId xmlns:a16="http://schemas.microsoft.com/office/drawing/2014/main" id="{2C2063F6-FC39-4BC5-989E-F9A0F2BEC35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588" name="Text Box 1">
          <a:extLst>
            <a:ext uri="{FF2B5EF4-FFF2-40B4-BE49-F238E27FC236}">
              <a16:creationId xmlns:a16="http://schemas.microsoft.com/office/drawing/2014/main" id="{8B192547-6ADC-43D5-B933-0B379541724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589" name="Text Box 1">
          <a:extLst>
            <a:ext uri="{FF2B5EF4-FFF2-40B4-BE49-F238E27FC236}">
              <a16:creationId xmlns:a16="http://schemas.microsoft.com/office/drawing/2014/main" id="{E067E949-3E3B-471E-AF87-A4840AF092C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590" name="Text Box 1">
          <a:extLst>
            <a:ext uri="{FF2B5EF4-FFF2-40B4-BE49-F238E27FC236}">
              <a16:creationId xmlns:a16="http://schemas.microsoft.com/office/drawing/2014/main" id="{ED73BC0B-99D2-4C6D-AFBD-8137E5417CA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591" name="Text Box 1">
          <a:extLst>
            <a:ext uri="{FF2B5EF4-FFF2-40B4-BE49-F238E27FC236}">
              <a16:creationId xmlns:a16="http://schemas.microsoft.com/office/drawing/2014/main" id="{06C9BC21-221E-4B11-9B64-4FE649D2BEE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592" name="Text Box 1">
          <a:extLst>
            <a:ext uri="{FF2B5EF4-FFF2-40B4-BE49-F238E27FC236}">
              <a16:creationId xmlns:a16="http://schemas.microsoft.com/office/drawing/2014/main" id="{926DA4A5-B6F3-4C77-91E7-DE41A19BBC0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593" name="Text Box 1">
          <a:extLst>
            <a:ext uri="{FF2B5EF4-FFF2-40B4-BE49-F238E27FC236}">
              <a16:creationId xmlns:a16="http://schemas.microsoft.com/office/drawing/2014/main" id="{C396654F-F79A-44CE-8F97-B21B24F6DEC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594" name="Text Box 1">
          <a:extLst>
            <a:ext uri="{FF2B5EF4-FFF2-40B4-BE49-F238E27FC236}">
              <a16:creationId xmlns:a16="http://schemas.microsoft.com/office/drawing/2014/main" id="{70AF1EA6-FCDA-4537-A30A-EB46CB777BF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595" name="Text Box 1">
          <a:extLst>
            <a:ext uri="{FF2B5EF4-FFF2-40B4-BE49-F238E27FC236}">
              <a16:creationId xmlns:a16="http://schemas.microsoft.com/office/drawing/2014/main" id="{06585A11-5D79-4097-9468-47EE03F6B5B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596" name="Text Box 1">
          <a:extLst>
            <a:ext uri="{FF2B5EF4-FFF2-40B4-BE49-F238E27FC236}">
              <a16:creationId xmlns:a16="http://schemas.microsoft.com/office/drawing/2014/main" id="{C79FD60F-7B08-4700-B0E3-DA1F2A0A2FA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597" name="Text Box 1">
          <a:extLst>
            <a:ext uri="{FF2B5EF4-FFF2-40B4-BE49-F238E27FC236}">
              <a16:creationId xmlns:a16="http://schemas.microsoft.com/office/drawing/2014/main" id="{933258D5-6697-4FD3-9069-4721CF38EFF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598" name="Text Box 1">
          <a:extLst>
            <a:ext uri="{FF2B5EF4-FFF2-40B4-BE49-F238E27FC236}">
              <a16:creationId xmlns:a16="http://schemas.microsoft.com/office/drawing/2014/main" id="{D2833BC1-D959-4B32-B273-1EE8870F3D6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599" name="Text Box 1">
          <a:extLst>
            <a:ext uri="{FF2B5EF4-FFF2-40B4-BE49-F238E27FC236}">
              <a16:creationId xmlns:a16="http://schemas.microsoft.com/office/drawing/2014/main" id="{36CB899E-FFED-43D0-A27D-17D693A14C3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600" name="Text Box 1">
          <a:extLst>
            <a:ext uri="{FF2B5EF4-FFF2-40B4-BE49-F238E27FC236}">
              <a16:creationId xmlns:a16="http://schemas.microsoft.com/office/drawing/2014/main" id="{6DC82AAE-80C2-4823-A43D-E7CDB04AF0F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601" name="Text Box 1">
          <a:extLst>
            <a:ext uri="{FF2B5EF4-FFF2-40B4-BE49-F238E27FC236}">
              <a16:creationId xmlns:a16="http://schemas.microsoft.com/office/drawing/2014/main" id="{2614FBE4-8799-489B-A1DA-ABEA9038EEF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602" name="Text Box 1">
          <a:extLst>
            <a:ext uri="{FF2B5EF4-FFF2-40B4-BE49-F238E27FC236}">
              <a16:creationId xmlns:a16="http://schemas.microsoft.com/office/drawing/2014/main" id="{A29FB04C-CBAD-484D-8262-DC37C175445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603" name="Text Box 1">
          <a:extLst>
            <a:ext uri="{FF2B5EF4-FFF2-40B4-BE49-F238E27FC236}">
              <a16:creationId xmlns:a16="http://schemas.microsoft.com/office/drawing/2014/main" id="{D5DD3969-D938-42A0-9BA2-96A1B23A7AF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604" name="Text Box 1">
          <a:extLst>
            <a:ext uri="{FF2B5EF4-FFF2-40B4-BE49-F238E27FC236}">
              <a16:creationId xmlns:a16="http://schemas.microsoft.com/office/drawing/2014/main" id="{B06F124D-AD14-4910-B206-47E7681346A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605" name="Text Box 1">
          <a:extLst>
            <a:ext uri="{FF2B5EF4-FFF2-40B4-BE49-F238E27FC236}">
              <a16:creationId xmlns:a16="http://schemas.microsoft.com/office/drawing/2014/main" id="{011B9187-9E39-4B86-A451-CB5A80C62B8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606" name="Text Box 1">
          <a:extLst>
            <a:ext uri="{FF2B5EF4-FFF2-40B4-BE49-F238E27FC236}">
              <a16:creationId xmlns:a16="http://schemas.microsoft.com/office/drawing/2014/main" id="{E55F5292-5627-47E0-8A07-E022BC41D22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607" name="Text Box 1">
          <a:extLst>
            <a:ext uri="{FF2B5EF4-FFF2-40B4-BE49-F238E27FC236}">
              <a16:creationId xmlns:a16="http://schemas.microsoft.com/office/drawing/2014/main" id="{233136D2-39F4-419C-87D0-621A09BD8FF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608" name="Text Box 1">
          <a:extLst>
            <a:ext uri="{FF2B5EF4-FFF2-40B4-BE49-F238E27FC236}">
              <a16:creationId xmlns:a16="http://schemas.microsoft.com/office/drawing/2014/main" id="{094677B3-0728-4907-ACE9-6B352F44172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609" name="Text Box 1">
          <a:extLst>
            <a:ext uri="{FF2B5EF4-FFF2-40B4-BE49-F238E27FC236}">
              <a16:creationId xmlns:a16="http://schemas.microsoft.com/office/drawing/2014/main" id="{439BA52F-4319-4E3E-863D-38A1D4499CE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610" name="Text Box 1">
          <a:extLst>
            <a:ext uri="{FF2B5EF4-FFF2-40B4-BE49-F238E27FC236}">
              <a16:creationId xmlns:a16="http://schemas.microsoft.com/office/drawing/2014/main" id="{3FB37FE2-1722-4972-A843-424B7C2DB40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611" name="Text Box 1">
          <a:extLst>
            <a:ext uri="{FF2B5EF4-FFF2-40B4-BE49-F238E27FC236}">
              <a16:creationId xmlns:a16="http://schemas.microsoft.com/office/drawing/2014/main" id="{C80EF3CE-59C7-425B-A909-D1574384FB8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612" name="Text Box 1">
          <a:extLst>
            <a:ext uri="{FF2B5EF4-FFF2-40B4-BE49-F238E27FC236}">
              <a16:creationId xmlns:a16="http://schemas.microsoft.com/office/drawing/2014/main" id="{87B50758-DC7F-4626-9A2C-B1A13A2B89D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613" name="Text Box 1">
          <a:extLst>
            <a:ext uri="{FF2B5EF4-FFF2-40B4-BE49-F238E27FC236}">
              <a16:creationId xmlns:a16="http://schemas.microsoft.com/office/drawing/2014/main" id="{FA2D10C3-12F4-4455-AAEE-EDC6872F77E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614" name="Text Box 1">
          <a:extLst>
            <a:ext uri="{FF2B5EF4-FFF2-40B4-BE49-F238E27FC236}">
              <a16:creationId xmlns:a16="http://schemas.microsoft.com/office/drawing/2014/main" id="{AC2ACAE7-2C8C-44AB-97E2-821D1C2AFFA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615" name="Text Box 1">
          <a:extLst>
            <a:ext uri="{FF2B5EF4-FFF2-40B4-BE49-F238E27FC236}">
              <a16:creationId xmlns:a16="http://schemas.microsoft.com/office/drawing/2014/main" id="{C318F8BC-ABFC-4093-8FDB-E2CACD0EE5C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616" name="Text Box 1">
          <a:extLst>
            <a:ext uri="{FF2B5EF4-FFF2-40B4-BE49-F238E27FC236}">
              <a16:creationId xmlns:a16="http://schemas.microsoft.com/office/drawing/2014/main" id="{3D48CD7B-12A7-49DD-ABC4-3A00B235EBD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617" name="Text Box 1">
          <a:extLst>
            <a:ext uri="{FF2B5EF4-FFF2-40B4-BE49-F238E27FC236}">
              <a16:creationId xmlns:a16="http://schemas.microsoft.com/office/drawing/2014/main" id="{6E17D4AB-DE42-488C-BE29-A80813B270C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618" name="Text Box 1">
          <a:extLst>
            <a:ext uri="{FF2B5EF4-FFF2-40B4-BE49-F238E27FC236}">
              <a16:creationId xmlns:a16="http://schemas.microsoft.com/office/drawing/2014/main" id="{F51A6746-A909-4C66-A200-FEE63406985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619" name="Text Box 1">
          <a:extLst>
            <a:ext uri="{FF2B5EF4-FFF2-40B4-BE49-F238E27FC236}">
              <a16:creationId xmlns:a16="http://schemas.microsoft.com/office/drawing/2014/main" id="{99CB1707-21EA-4E34-B594-4484BE62CBA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620" name="Text Box 1">
          <a:extLst>
            <a:ext uri="{FF2B5EF4-FFF2-40B4-BE49-F238E27FC236}">
              <a16:creationId xmlns:a16="http://schemas.microsoft.com/office/drawing/2014/main" id="{2F06EF85-F82C-472E-B57A-88D12894761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621" name="Text Box 1">
          <a:extLst>
            <a:ext uri="{FF2B5EF4-FFF2-40B4-BE49-F238E27FC236}">
              <a16:creationId xmlns:a16="http://schemas.microsoft.com/office/drawing/2014/main" id="{895C71C7-D29E-4FD6-8D97-2775805F256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622" name="Text Box 1">
          <a:extLst>
            <a:ext uri="{FF2B5EF4-FFF2-40B4-BE49-F238E27FC236}">
              <a16:creationId xmlns:a16="http://schemas.microsoft.com/office/drawing/2014/main" id="{25F991B7-99E7-445C-B259-9FFA803A7D5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623" name="Text Box 1">
          <a:extLst>
            <a:ext uri="{FF2B5EF4-FFF2-40B4-BE49-F238E27FC236}">
              <a16:creationId xmlns:a16="http://schemas.microsoft.com/office/drawing/2014/main" id="{DC99458F-9046-4F14-B4F5-636196AC443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624" name="Text Box 1">
          <a:extLst>
            <a:ext uri="{FF2B5EF4-FFF2-40B4-BE49-F238E27FC236}">
              <a16:creationId xmlns:a16="http://schemas.microsoft.com/office/drawing/2014/main" id="{3E85D5F9-2952-445A-BC32-101CB0B7513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625" name="Text Box 1">
          <a:extLst>
            <a:ext uri="{FF2B5EF4-FFF2-40B4-BE49-F238E27FC236}">
              <a16:creationId xmlns:a16="http://schemas.microsoft.com/office/drawing/2014/main" id="{E28E2B31-8EAF-4669-8A2C-46A8F7DCE31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626" name="Text Box 1">
          <a:extLst>
            <a:ext uri="{FF2B5EF4-FFF2-40B4-BE49-F238E27FC236}">
              <a16:creationId xmlns:a16="http://schemas.microsoft.com/office/drawing/2014/main" id="{B1E1415C-13B1-4DD8-A80F-81ED3FFB5D6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627" name="Text Box 1">
          <a:extLst>
            <a:ext uri="{FF2B5EF4-FFF2-40B4-BE49-F238E27FC236}">
              <a16:creationId xmlns:a16="http://schemas.microsoft.com/office/drawing/2014/main" id="{EE7D21CC-04F3-47EC-924B-601343B8BDE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628" name="Text Box 1">
          <a:extLst>
            <a:ext uri="{FF2B5EF4-FFF2-40B4-BE49-F238E27FC236}">
              <a16:creationId xmlns:a16="http://schemas.microsoft.com/office/drawing/2014/main" id="{CA6A3C45-6C6F-47B5-98FF-FD16381C175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629" name="Text Box 1">
          <a:extLst>
            <a:ext uri="{FF2B5EF4-FFF2-40B4-BE49-F238E27FC236}">
              <a16:creationId xmlns:a16="http://schemas.microsoft.com/office/drawing/2014/main" id="{351AA552-A7DB-4E51-80CC-2E4F08D7F05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630" name="Text Box 1">
          <a:extLst>
            <a:ext uri="{FF2B5EF4-FFF2-40B4-BE49-F238E27FC236}">
              <a16:creationId xmlns:a16="http://schemas.microsoft.com/office/drawing/2014/main" id="{DF2BD6DC-81AE-4DC2-B607-64CE4E16D01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631" name="Text Box 1">
          <a:extLst>
            <a:ext uri="{FF2B5EF4-FFF2-40B4-BE49-F238E27FC236}">
              <a16:creationId xmlns:a16="http://schemas.microsoft.com/office/drawing/2014/main" id="{5F0EA3CF-6E16-46C5-9B1B-BC04B0FE5D3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632" name="Text Box 1">
          <a:extLst>
            <a:ext uri="{FF2B5EF4-FFF2-40B4-BE49-F238E27FC236}">
              <a16:creationId xmlns:a16="http://schemas.microsoft.com/office/drawing/2014/main" id="{C9693881-1376-4335-A95B-9FCE0438043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633" name="Text Box 1">
          <a:extLst>
            <a:ext uri="{FF2B5EF4-FFF2-40B4-BE49-F238E27FC236}">
              <a16:creationId xmlns:a16="http://schemas.microsoft.com/office/drawing/2014/main" id="{FD7A66E2-56C1-495F-8EC6-BFE5D59165D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634" name="Text Box 1">
          <a:extLst>
            <a:ext uri="{FF2B5EF4-FFF2-40B4-BE49-F238E27FC236}">
              <a16:creationId xmlns:a16="http://schemas.microsoft.com/office/drawing/2014/main" id="{AB28AF76-88EE-488C-A5B4-5221D0764D9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635" name="Text Box 1">
          <a:extLst>
            <a:ext uri="{FF2B5EF4-FFF2-40B4-BE49-F238E27FC236}">
              <a16:creationId xmlns:a16="http://schemas.microsoft.com/office/drawing/2014/main" id="{28D059D5-FD83-48F2-87FD-E7085298CFF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636" name="Text Box 1">
          <a:extLst>
            <a:ext uri="{FF2B5EF4-FFF2-40B4-BE49-F238E27FC236}">
              <a16:creationId xmlns:a16="http://schemas.microsoft.com/office/drawing/2014/main" id="{2184BFAD-C5ED-4E43-8B28-F9BDC48EB08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637" name="Text Box 1">
          <a:extLst>
            <a:ext uri="{FF2B5EF4-FFF2-40B4-BE49-F238E27FC236}">
              <a16:creationId xmlns:a16="http://schemas.microsoft.com/office/drawing/2014/main" id="{52BA3F31-A9A8-4D5C-961A-FE9BC1E0DD5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638" name="Text Box 1">
          <a:extLst>
            <a:ext uri="{FF2B5EF4-FFF2-40B4-BE49-F238E27FC236}">
              <a16:creationId xmlns:a16="http://schemas.microsoft.com/office/drawing/2014/main" id="{EBB820B9-67D9-4A61-B157-81C628D8E5E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639" name="Text Box 1">
          <a:extLst>
            <a:ext uri="{FF2B5EF4-FFF2-40B4-BE49-F238E27FC236}">
              <a16:creationId xmlns:a16="http://schemas.microsoft.com/office/drawing/2014/main" id="{15D6D5ED-EB76-4689-BB98-BD2F59C3C1D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640" name="Text Box 1">
          <a:extLst>
            <a:ext uri="{FF2B5EF4-FFF2-40B4-BE49-F238E27FC236}">
              <a16:creationId xmlns:a16="http://schemas.microsoft.com/office/drawing/2014/main" id="{0C77F88B-BAAA-4450-B633-7AD61F15871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641" name="Text Box 1">
          <a:extLst>
            <a:ext uri="{FF2B5EF4-FFF2-40B4-BE49-F238E27FC236}">
              <a16:creationId xmlns:a16="http://schemas.microsoft.com/office/drawing/2014/main" id="{D10AE6FF-A5AD-41BA-9B1F-D5CDC8984A1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642" name="Text Box 1">
          <a:extLst>
            <a:ext uri="{FF2B5EF4-FFF2-40B4-BE49-F238E27FC236}">
              <a16:creationId xmlns:a16="http://schemas.microsoft.com/office/drawing/2014/main" id="{0F64418F-91D6-4F61-99AB-EED41216E15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643" name="Text Box 1">
          <a:extLst>
            <a:ext uri="{FF2B5EF4-FFF2-40B4-BE49-F238E27FC236}">
              <a16:creationId xmlns:a16="http://schemas.microsoft.com/office/drawing/2014/main" id="{8C0E18CC-55DA-4839-A811-AB1ABB66C11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644" name="Text Box 1">
          <a:extLst>
            <a:ext uri="{FF2B5EF4-FFF2-40B4-BE49-F238E27FC236}">
              <a16:creationId xmlns:a16="http://schemas.microsoft.com/office/drawing/2014/main" id="{CA4006A2-B053-4522-9C2C-486A117CD4C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645" name="Text Box 1">
          <a:extLst>
            <a:ext uri="{FF2B5EF4-FFF2-40B4-BE49-F238E27FC236}">
              <a16:creationId xmlns:a16="http://schemas.microsoft.com/office/drawing/2014/main" id="{67847864-0CA2-435B-BA63-A1FF2265A25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646" name="Text Box 1">
          <a:extLst>
            <a:ext uri="{FF2B5EF4-FFF2-40B4-BE49-F238E27FC236}">
              <a16:creationId xmlns:a16="http://schemas.microsoft.com/office/drawing/2014/main" id="{24CD54C3-4900-4272-8514-BAFEC75070C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647" name="Text Box 1">
          <a:extLst>
            <a:ext uri="{FF2B5EF4-FFF2-40B4-BE49-F238E27FC236}">
              <a16:creationId xmlns:a16="http://schemas.microsoft.com/office/drawing/2014/main" id="{0FB3AF8E-9D0B-45B3-A9F0-902AEE1BBEC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648" name="Text Box 1">
          <a:extLst>
            <a:ext uri="{FF2B5EF4-FFF2-40B4-BE49-F238E27FC236}">
              <a16:creationId xmlns:a16="http://schemas.microsoft.com/office/drawing/2014/main" id="{185299AF-0AD5-49D5-9E9F-EC0EBC71455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649" name="Text Box 1">
          <a:extLst>
            <a:ext uri="{FF2B5EF4-FFF2-40B4-BE49-F238E27FC236}">
              <a16:creationId xmlns:a16="http://schemas.microsoft.com/office/drawing/2014/main" id="{FF0BF494-FF96-4049-9FF2-13462126073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650" name="Text Box 1">
          <a:extLst>
            <a:ext uri="{FF2B5EF4-FFF2-40B4-BE49-F238E27FC236}">
              <a16:creationId xmlns:a16="http://schemas.microsoft.com/office/drawing/2014/main" id="{16D03B10-93EB-47BC-BBC9-ADBD4719067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651" name="Text Box 1">
          <a:extLst>
            <a:ext uri="{FF2B5EF4-FFF2-40B4-BE49-F238E27FC236}">
              <a16:creationId xmlns:a16="http://schemas.microsoft.com/office/drawing/2014/main" id="{49E612B7-7883-4F80-929F-CBC91E3436A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652" name="Text Box 1">
          <a:extLst>
            <a:ext uri="{FF2B5EF4-FFF2-40B4-BE49-F238E27FC236}">
              <a16:creationId xmlns:a16="http://schemas.microsoft.com/office/drawing/2014/main" id="{979C72AE-EA60-49AB-BAFC-6E519C1D9C0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653" name="Text Box 1">
          <a:extLst>
            <a:ext uri="{FF2B5EF4-FFF2-40B4-BE49-F238E27FC236}">
              <a16:creationId xmlns:a16="http://schemas.microsoft.com/office/drawing/2014/main" id="{17108810-57DF-449B-BA15-B5AF841E13C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654" name="Text Box 1">
          <a:extLst>
            <a:ext uri="{FF2B5EF4-FFF2-40B4-BE49-F238E27FC236}">
              <a16:creationId xmlns:a16="http://schemas.microsoft.com/office/drawing/2014/main" id="{953FBF49-7A60-4677-9CA6-AD8F6B9231C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655" name="Text Box 1">
          <a:extLst>
            <a:ext uri="{FF2B5EF4-FFF2-40B4-BE49-F238E27FC236}">
              <a16:creationId xmlns:a16="http://schemas.microsoft.com/office/drawing/2014/main" id="{E79A4E38-E53B-4F9D-9EB2-674639A4448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656" name="Text Box 1">
          <a:extLst>
            <a:ext uri="{FF2B5EF4-FFF2-40B4-BE49-F238E27FC236}">
              <a16:creationId xmlns:a16="http://schemas.microsoft.com/office/drawing/2014/main" id="{BF0492F8-7C1D-4E37-82C0-2DAF9E574A2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657" name="Text Box 1">
          <a:extLst>
            <a:ext uri="{FF2B5EF4-FFF2-40B4-BE49-F238E27FC236}">
              <a16:creationId xmlns:a16="http://schemas.microsoft.com/office/drawing/2014/main" id="{1DEE2BB3-D19B-4120-91FB-01554C0FFDE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658" name="Text Box 1">
          <a:extLst>
            <a:ext uri="{FF2B5EF4-FFF2-40B4-BE49-F238E27FC236}">
              <a16:creationId xmlns:a16="http://schemas.microsoft.com/office/drawing/2014/main" id="{0C7470F9-EE64-4B19-BC29-7843901CDCC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659" name="Text Box 1">
          <a:extLst>
            <a:ext uri="{FF2B5EF4-FFF2-40B4-BE49-F238E27FC236}">
              <a16:creationId xmlns:a16="http://schemas.microsoft.com/office/drawing/2014/main" id="{2090C11C-1FA6-4FBC-BEE4-49740281B8D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660" name="Text Box 1">
          <a:extLst>
            <a:ext uri="{FF2B5EF4-FFF2-40B4-BE49-F238E27FC236}">
              <a16:creationId xmlns:a16="http://schemas.microsoft.com/office/drawing/2014/main" id="{4EFF7994-7B88-40EB-AA9C-68793A385E5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661" name="Text Box 1">
          <a:extLst>
            <a:ext uri="{FF2B5EF4-FFF2-40B4-BE49-F238E27FC236}">
              <a16:creationId xmlns:a16="http://schemas.microsoft.com/office/drawing/2014/main" id="{2A299A34-9A2F-4D15-A94B-EB6F8F33FB2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662" name="Text Box 1">
          <a:extLst>
            <a:ext uri="{FF2B5EF4-FFF2-40B4-BE49-F238E27FC236}">
              <a16:creationId xmlns:a16="http://schemas.microsoft.com/office/drawing/2014/main" id="{54BEB566-0862-4BEB-9691-9D33ED252EC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663" name="Text Box 1">
          <a:extLst>
            <a:ext uri="{FF2B5EF4-FFF2-40B4-BE49-F238E27FC236}">
              <a16:creationId xmlns:a16="http://schemas.microsoft.com/office/drawing/2014/main" id="{463760F0-BBB9-4CA6-81E7-5CBD1E36260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664" name="Text Box 1">
          <a:extLst>
            <a:ext uri="{FF2B5EF4-FFF2-40B4-BE49-F238E27FC236}">
              <a16:creationId xmlns:a16="http://schemas.microsoft.com/office/drawing/2014/main" id="{158A81FF-12FF-4BA7-BF98-C130059E742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665" name="Text Box 1">
          <a:extLst>
            <a:ext uri="{FF2B5EF4-FFF2-40B4-BE49-F238E27FC236}">
              <a16:creationId xmlns:a16="http://schemas.microsoft.com/office/drawing/2014/main" id="{C513617B-8F7F-493C-A54C-43CDF8A46F9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666" name="Text Box 1">
          <a:extLst>
            <a:ext uri="{FF2B5EF4-FFF2-40B4-BE49-F238E27FC236}">
              <a16:creationId xmlns:a16="http://schemas.microsoft.com/office/drawing/2014/main" id="{1688A15F-88ED-42D8-A2AD-26CA8B65C09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667" name="Text Box 1">
          <a:extLst>
            <a:ext uri="{FF2B5EF4-FFF2-40B4-BE49-F238E27FC236}">
              <a16:creationId xmlns:a16="http://schemas.microsoft.com/office/drawing/2014/main" id="{28521447-B0CC-4F64-818A-9800CDB7E1D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668" name="Text Box 1">
          <a:extLst>
            <a:ext uri="{FF2B5EF4-FFF2-40B4-BE49-F238E27FC236}">
              <a16:creationId xmlns:a16="http://schemas.microsoft.com/office/drawing/2014/main" id="{EFCF3962-BD68-4F9B-AA8A-A17E475596A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669" name="Text Box 1">
          <a:extLst>
            <a:ext uri="{FF2B5EF4-FFF2-40B4-BE49-F238E27FC236}">
              <a16:creationId xmlns:a16="http://schemas.microsoft.com/office/drawing/2014/main" id="{19C6AB4C-7AFF-4860-8EE8-DC25F2B9C30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670" name="Text Box 1">
          <a:extLst>
            <a:ext uri="{FF2B5EF4-FFF2-40B4-BE49-F238E27FC236}">
              <a16:creationId xmlns:a16="http://schemas.microsoft.com/office/drawing/2014/main" id="{BDDE2515-771F-4089-803A-683046C4C56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671" name="Text Box 1">
          <a:extLst>
            <a:ext uri="{FF2B5EF4-FFF2-40B4-BE49-F238E27FC236}">
              <a16:creationId xmlns:a16="http://schemas.microsoft.com/office/drawing/2014/main" id="{7D7EFCB9-14DE-413C-9496-98928375BAA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672" name="Text Box 1">
          <a:extLst>
            <a:ext uri="{FF2B5EF4-FFF2-40B4-BE49-F238E27FC236}">
              <a16:creationId xmlns:a16="http://schemas.microsoft.com/office/drawing/2014/main" id="{B6B6399F-064E-4FEE-A640-9B2707AB9D7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673" name="Text Box 1">
          <a:extLst>
            <a:ext uri="{FF2B5EF4-FFF2-40B4-BE49-F238E27FC236}">
              <a16:creationId xmlns:a16="http://schemas.microsoft.com/office/drawing/2014/main" id="{2AC5AB81-FDCE-4B22-88C7-81342612A58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674" name="Text Box 1">
          <a:extLst>
            <a:ext uri="{FF2B5EF4-FFF2-40B4-BE49-F238E27FC236}">
              <a16:creationId xmlns:a16="http://schemas.microsoft.com/office/drawing/2014/main" id="{EFF899D5-2B9B-496E-A968-CF43AD3B3E5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675" name="Text Box 1">
          <a:extLst>
            <a:ext uri="{FF2B5EF4-FFF2-40B4-BE49-F238E27FC236}">
              <a16:creationId xmlns:a16="http://schemas.microsoft.com/office/drawing/2014/main" id="{4AADBF76-4C39-443D-A3E7-E0EA8B11FCF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676" name="Text Box 1">
          <a:extLst>
            <a:ext uri="{FF2B5EF4-FFF2-40B4-BE49-F238E27FC236}">
              <a16:creationId xmlns:a16="http://schemas.microsoft.com/office/drawing/2014/main" id="{5A26E67E-B059-4568-8DB9-4958D6F773A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677" name="Text Box 1">
          <a:extLst>
            <a:ext uri="{FF2B5EF4-FFF2-40B4-BE49-F238E27FC236}">
              <a16:creationId xmlns:a16="http://schemas.microsoft.com/office/drawing/2014/main" id="{1A44F70C-1F0C-4624-871F-8100468205F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678" name="Text Box 1">
          <a:extLst>
            <a:ext uri="{FF2B5EF4-FFF2-40B4-BE49-F238E27FC236}">
              <a16:creationId xmlns:a16="http://schemas.microsoft.com/office/drawing/2014/main" id="{011C014E-68F8-4E99-ABB5-7FE6FDC1BDC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679" name="Text Box 1">
          <a:extLst>
            <a:ext uri="{FF2B5EF4-FFF2-40B4-BE49-F238E27FC236}">
              <a16:creationId xmlns:a16="http://schemas.microsoft.com/office/drawing/2014/main" id="{67D672E0-8B0E-4171-89A0-C9F19F936FE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680" name="Text Box 1">
          <a:extLst>
            <a:ext uri="{FF2B5EF4-FFF2-40B4-BE49-F238E27FC236}">
              <a16:creationId xmlns:a16="http://schemas.microsoft.com/office/drawing/2014/main" id="{07B4FC67-B790-4F59-9AA3-249A4A2915D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681" name="Text Box 1">
          <a:extLst>
            <a:ext uri="{FF2B5EF4-FFF2-40B4-BE49-F238E27FC236}">
              <a16:creationId xmlns:a16="http://schemas.microsoft.com/office/drawing/2014/main" id="{597DDA40-C0DC-4964-B32F-14ED9F2CA81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682" name="Text Box 1">
          <a:extLst>
            <a:ext uri="{FF2B5EF4-FFF2-40B4-BE49-F238E27FC236}">
              <a16:creationId xmlns:a16="http://schemas.microsoft.com/office/drawing/2014/main" id="{DFCC4EFB-EB7B-4640-A8A7-5D1BA92A71E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683" name="Text Box 1">
          <a:extLst>
            <a:ext uri="{FF2B5EF4-FFF2-40B4-BE49-F238E27FC236}">
              <a16:creationId xmlns:a16="http://schemas.microsoft.com/office/drawing/2014/main" id="{1D460D81-E4D0-45A9-97AF-4E2FFCC6FB1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684" name="Text Box 1">
          <a:extLst>
            <a:ext uri="{FF2B5EF4-FFF2-40B4-BE49-F238E27FC236}">
              <a16:creationId xmlns:a16="http://schemas.microsoft.com/office/drawing/2014/main" id="{94C267AC-2A53-4E07-95DE-4B8C925CCEB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685" name="Text Box 1">
          <a:extLst>
            <a:ext uri="{FF2B5EF4-FFF2-40B4-BE49-F238E27FC236}">
              <a16:creationId xmlns:a16="http://schemas.microsoft.com/office/drawing/2014/main" id="{5D655BB4-2E30-4B1E-B066-3961F6E7004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686" name="Text Box 1">
          <a:extLst>
            <a:ext uri="{FF2B5EF4-FFF2-40B4-BE49-F238E27FC236}">
              <a16:creationId xmlns:a16="http://schemas.microsoft.com/office/drawing/2014/main" id="{E1509C0E-D152-4223-B108-DEBD7624C48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687" name="Text Box 1">
          <a:extLst>
            <a:ext uri="{FF2B5EF4-FFF2-40B4-BE49-F238E27FC236}">
              <a16:creationId xmlns:a16="http://schemas.microsoft.com/office/drawing/2014/main" id="{9B763997-61F6-4967-A5F0-D82E0BC6154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688" name="Text Box 1">
          <a:extLst>
            <a:ext uri="{FF2B5EF4-FFF2-40B4-BE49-F238E27FC236}">
              <a16:creationId xmlns:a16="http://schemas.microsoft.com/office/drawing/2014/main" id="{33F5106C-556B-458E-9940-CEC93111C17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689" name="Text Box 1">
          <a:extLst>
            <a:ext uri="{FF2B5EF4-FFF2-40B4-BE49-F238E27FC236}">
              <a16:creationId xmlns:a16="http://schemas.microsoft.com/office/drawing/2014/main" id="{101BC7DF-2D18-407C-9DC4-0F1158114E4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690" name="Text Box 1">
          <a:extLst>
            <a:ext uri="{FF2B5EF4-FFF2-40B4-BE49-F238E27FC236}">
              <a16:creationId xmlns:a16="http://schemas.microsoft.com/office/drawing/2014/main" id="{BE063359-DF03-41E8-8542-7FE6E8FFB66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691" name="Text Box 1">
          <a:extLst>
            <a:ext uri="{FF2B5EF4-FFF2-40B4-BE49-F238E27FC236}">
              <a16:creationId xmlns:a16="http://schemas.microsoft.com/office/drawing/2014/main" id="{40F06C50-44B4-4A1C-99A5-BAA73ABBD86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692" name="Text Box 1">
          <a:extLst>
            <a:ext uri="{FF2B5EF4-FFF2-40B4-BE49-F238E27FC236}">
              <a16:creationId xmlns:a16="http://schemas.microsoft.com/office/drawing/2014/main" id="{4818B229-EE03-4583-A661-8219F48C923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693" name="Text Box 1">
          <a:extLst>
            <a:ext uri="{FF2B5EF4-FFF2-40B4-BE49-F238E27FC236}">
              <a16:creationId xmlns:a16="http://schemas.microsoft.com/office/drawing/2014/main" id="{5432A30A-729D-4D81-8A1B-1ACF58529D0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694" name="Text Box 1">
          <a:extLst>
            <a:ext uri="{FF2B5EF4-FFF2-40B4-BE49-F238E27FC236}">
              <a16:creationId xmlns:a16="http://schemas.microsoft.com/office/drawing/2014/main" id="{62FA40AC-8033-4EA4-A4A6-97ED722FABC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695" name="Text Box 1">
          <a:extLst>
            <a:ext uri="{FF2B5EF4-FFF2-40B4-BE49-F238E27FC236}">
              <a16:creationId xmlns:a16="http://schemas.microsoft.com/office/drawing/2014/main" id="{40F7A654-31C2-4D8A-B13C-F209B1635A4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696" name="Text Box 1">
          <a:extLst>
            <a:ext uri="{FF2B5EF4-FFF2-40B4-BE49-F238E27FC236}">
              <a16:creationId xmlns:a16="http://schemas.microsoft.com/office/drawing/2014/main" id="{AB97AC6F-89BD-4E32-977B-4DCAEE505F7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697" name="Text Box 1">
          <a:extLst>
            <a:ext uri="{FF2B5EF4-FFF2-40B4-BE49-F238E27FC236}">
              <a16:creationId xmlns:a16="http://schemas.microsoft.com/office/drawing/2014/main" id="{0376C4AD-CE56-42F6-BD1C-13F7A03A534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698" name="Text Box 1">
          <a:extLst>
            <a:ext uri="{FF2B5EF4-FFF2-40B4-BE49-F238E27FC236}">
              <a16:creationId xmlns:a16="http://schemas.microsoft.com/office/drawing/2014/main" id="{A6230476-2E8A-4132-8387-E308200FC66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699" name="Text Box 1">
          <a:extLst>
            <a:ext uri="{FF2B5EF4-FFF2-40B4-BE49-F238E27FC236}">
              <a16:creationId xmlns:a16="http://schemas.microsoft.com/office/drawing/2014/main" id="{8D018B8C-8031-4311-899B-E8B62239AAB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700" name="Text Box 1">
          <a:extLst>
            <a:ext uri="{FF2B5EF4-FFF2-40B4-BE49-F238E27FC236}">
              <a16:creationId xmlns:a16="http://schemas.microsoft.com/office/drawing/2014/main" id="{FD3A9659-1255-45C8-8109-2FFCC2E267B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701" name="Text Box 1">
          <a:extLst>
            <a:ext uri="{FF2B5EF4-FFF2-40B4-BE49-F238E27FC236}">
              <a16:creationId xmlns:a16="http://schemas.microsoft.com/office/drawing/2014/main" id="{FD8AFE66-8A96-49AC-89A0-3C89C10F6FD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702" name="Text Box 1">
          <a:extLst>
            <a:ext uri="{FF2B5EF4-FFF2-40B4-BE49-F238E27FC236}">
              <a16:creationId xmlns:a16="http://schemas.microsoft.com/office/drawing/2014/main" id="{873BD584-62DB-4390-9D0A-AE1C25A808D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703" name="Text Box 1">
          <a:extLst>
            <a:ext uri="{FF2B5EF4-FFF2-40B4-BE49-F238E27FC236}">
              <a16:creationId xmlns:a16="http://schemas.microsoft.com/office/drawing/2014/main" id="{067CE2B1-93CB-46D5-82FC-CDF53B05C4A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704" name="Text Box 1">
          <a:extLst>
            <a:ext uri="{FF2B5EF4-FFF2-40B4-BE49-F238E27FC236}">
              <a16:creationId xmlns:a16="http://schemas.microsoft.com/office/drawing/2014/main" id="{2B446F18-D8F3-4F06-80AE-03DBA7315DC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705" name="Text Box 1">
          <a:extLst>
            <a:ext uri="{FF2B5EF4-FFF2-40B4-BE49-F238E27FC236}">
              <a16:creationId xmlns:a16="http://schemas.microsoft.com/office/drawing/2014/main" id="{22C357DE-5DAC-4FED-9337-1151EFF8A61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706" name="Text Box 1">
          <a:extLst>
            <a:ext uri="{FF2B5EF4-FFF2-40B4-BE49-F238E27FC236}">
              <a16:creationId xmlns:a16="http://schemas.microsoft.com/office/drawing/2014/main" id="{D277C78F-8D4B-4215-8EC5-698B9602300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707" name="Text Box 1">
          <a:extLst>
            <a:ext uri="{FF2B5EF4-FFF2-40B4-BE49-F238E27FC236}">
              <a16:creationId xmlns:a16="http://schemas.microsoft.com/office/drawing/2014/main" id="{F065BAA7-3BE9-45B0-B49A-3322C862F1E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708" name="Text Box 1">
          <a:extLst>
            <a:ext uri="{FF2B5EF4-FFF2-40B4-BE49-F238E27FC236}">
              <a16:creationId xmlns:a16="http://schemas.microsoft.com/office/drawing/2014/main" id="{300CF6F0-9B79-466A-AA37-74E74860D11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709" name="Text Box 1">
          <a:extLst>
            <a:ext uri="{FF2B5EF4-FFF2-40B4-BE49-F238E27FC236}">
              <a16:creationId xmlns:a16="http://schemas.microsoft.com/office/drawing/2014/main" id="{90D66008-D0AA-41D7-B257-7504411DBE1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710" name="Text Box 1">
          <a:extLst>
            <a:ext uri="{FF2B5EF4-FFF2-40B4-BE49-F238E27FC236}">
              <a16:creationId xmlns:a16="http://schemas.microsoft.com/office/drawing/2014/main" id="{96F89BD1-D8CD-4AD4-9286-1BD5C8626D1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711" name="Text Box 1">
          <a:extLst>
            <a:ext uri="{FF2B5EF4-FFF2-40B4-BE49-F238E27FC236}">
              <a16:creationId xmlns:a16="http://schemas.microsoft.com/office/drawing/2014/main" id="{B3B04947-A21C-4DED-A141-44333C686E2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712" name="Text Box 1">
          <a:extLst>
            <a:ext uri="{FF2B5EF4-FFF2-40B4-BE49-F238E27FC236}">
              <a16:creationId xmlns:a16="http://schemas.microsoft.com/office/drawing/2014/main" id="{A98F4B06-893B-493F-A86E-F0D869270CF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713" name="Text Box 1">
          <a:extLst>
            <a:ext uri="{FF2B5EF4-FFF2-40B4-BE49-F238E27FC236}">
              <a16:creationId xmlns:a16="http://schemas.microsoft.com/office/drawing/2014/main" id="{23415BD4-69BC-4D03-AD90-2EFDA1B36BE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714" name="Text Box 1">
          <a:extLst>
            <a:ext uri="{FF2B5EF4-FFF2-40B4-BE49-F238E27FC236}">
              <a16:creationId xmlns:a16="http://schemas.microsoft.com/office/drawing/2014/main" id="{2A5D5E6D-AF3A-4363-B359-909CCCFFE4F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715" name="Text Box 1">
          <a:extLst>
            <a:ext uri="{FF2B5EF4-FFF2-40B4-BE49-F238E27FC236}">
              <a16:creationId xmlns:a16="http://schemas.microsoft.com/office/drawing/2014/main" id="{B753C9E6-AD5C-44BC-AC17-8F5043D4E5C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716" name="Text Box 1">
          <a:extLst>
            <a:ext uri="{FF2B5EF4-FFF2-40B4-BE49-F238E27FC236}">
              <a16:creationId xmlns:a16="http://schemas.microsoft.com/office/drawing/2014/main" id="{1D3477DD-AE32-4545-AC2B-1E15987B0A8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717" name="Text Box 1">
          <a:extLst>
            <a:ext uri="{FF2B5EF4-FFF2-40B4-BE49-F238E27FC236}">
              <a16:creationId xmlns:a16="http://schemas.microsoft.com/office/drawing/2014/main" id="{BB0892A0-9537-4C25-830D-BB3841131DA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718" name="Text Box 1">
          <a:extLst>
            <a:ext uri="{FF2B5EF4-FFF2-40B4-BE49-F238E27FC236}">
              <a16:creationId xmlns:a16="http://schemas.microsoft.com/office/drawing/2014/main" id="{0C24C256-E773-41B0-A87B-833F290148A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719" name="Text Box 1">
          <a:extLst>
            <a:ext uri="{FF2B5EF4-FFF2-40B4-BE49-F238E27FC236}">
              <a16:creationId xmlns:a16="http://schemas.microsoft.com/office/drawing/2014/main" id="{A2540D16-249B-4AE5-AA21-C6194319950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720" name="Text Box 1">
          <a:extLst>
            <a:ext uri="{FF2B5EF4-FFF2-40B4-BE49-F238E27FC236}">
              <a16:creationId xmlns:a16="http://schemas.microsoft.com/office/drawing/2014/main" id="{21F65D5D-52D8-4A46-97DC-04AC6C6B592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721" name="Text Box 1">
          <a:extLst>
            <a:ext uri="{FF2B5EF4-FFF2-40B4-BE49-F238E27FC236}">
              <a16:creationId xmlns:a16="http://schemas.microsoft.com/office/drawing/2014/main" id="{E7F32C43-0DF6-454C-B48A-2F15126BF20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722" name="Text Box 1">
          <a:extLst>
            <a:ext uri="{FF2B5EF4-FFF2-40B4-BE49-F238E27FC236}">
              <a16:creationId xmlns:a16="http://schemas.microsoft.com/office/drawing/2014/main" id="{10AA7719-0E07-464C-9F52-D9791BDA859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723" name="Text Box 1">
          <a:extLst>
            <a:ext uri="{FF2B5EF4-FFF2-40B4-BE49-F238E27FC236}">
              <a16:creationId xmlns:a16="http://schemas.microsoft.com/office/drawing/2014/main" id="{1C16DD04-065D-4E5F-93FA-BBCD9A28672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724" name="Text Box 1">
          <a:extLst>
            <a:ext uri="{FF2B5EF4-FFF2-40B4-BE49-F238E27FC236}">
              <a16:creationId xmlns:a16="http://schemas.microsoft.com/office/drawing/2014/main" id="{F417C09F-0935-45AC-B7B7-4DE5FE1ACAE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725" name="Text Box 1">
          <a:extLst>
            <a:ext uri="{FF2B5EF4-FFF2-40B4-BE49-F238E27FC236}">
              <a16:creationId xmlns:a16="http://schemas.microsoft.com/office/drawing/2014/main" id="{93B1E255-FC8D-42A3-BFB0-FE54923EC97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726" name="Text Box 1">
          <a:extLst>
            <a:ext uri="{FF2B5EF4-FFF2-40B4-BE49-F238E27FC236}">
              <a16:creationId xmlns:a16="http://schemas.microsoft.com/office/drawing/2014/main" id="{3D0B137E-C894-43A6-8F09-16A5084BE1B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727" name="Text Box 1">
          <a:extLst>
            <a:ext uri="{FF2B5EF4-FFF2-40B4-BE49-F238E27FC236}">
              <a16:creationId xmlns:a16="http://schemas.microsoft.com/office/drawing/2014/main" id="{763D5463-89B4-458A-92AF-509849B560C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728" name="Text Box 1">
          <a:extLst>
            <a:ext uri="{FF2B5EF4-FFF2-40B4-BE49-F238E27FC236}">
              <a16:creationId xmlns:a16="http://schemas.microsoft.com/office/drawing/2014/main" id="{6BCE0CDB-47C7-4E99-97AF-50CD6A1DCAD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729" name="Text Box 1">
          <a:extLst>
            <a:ext uri="{FF2B5EF4-FFF2-40B4-BE49-F238E27FC236}">
              <a16:creationId xmlns:a16="http://schemas.microsoft.com/office/drawing/2014/main" id="{140FFC70-CF6E-4D7E-AD97-687A9BD5A35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730" name="Text Box 1">
          <a:extLst>
            <a:ext uri="{FF2B5EF4-FFF2-40B4-BE49-F238E27FC236}">
              <a16:creationId xmlns:a16="http://schemas.microsoft.com/office/drawing/2014/main" id="{15C6C5BE-2A3A-4E35-BCC3-6393DF4182B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731" name="Text Box 1">
          <a:extLst>
            <a:ext uri="{FF2B5EF4-FFF2-40B4-BE49-F238E27FC236}">
              <a16:creationId xmlns:a16="http://schemas.microsoft.com/office/drawing/2014/main" id="{9B11F4DB-2373-46A4-91E5-1D78EDADA73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732" name="Text Box 1">
          <a:extLst>
            <a:ext uri="{FF2B5EF4-FFF2-40B4-BE49-F238E27FC236}">
              <a16:creationId xmlns:a16="http://schemas.microsoft.com/office/drawing/2014/main" id="{66651711-83DC-4F00-A23D-7A1180E33CE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733" name="Text Box 1">
          <a:extLst>
            <a:ext uri="{FF2B5EF4-FFF2-40B4-BE49-F238E27FC236}">
              <a16:creationId xmlns:a16="http://schemas.microsoft.com/office/drawing/2014/main" id="{55C886C0-7D3E-4415-9FAD-F9FD684E2CF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734" name="Text Box 1">
          <a:extLst>
            <a:ext uri="{FF2B5EF4-FFF2-40B4-BE49-F238E27FC236}">
              <a16:creationId xmlns:a16="http://schemas.microsoft.com/office/drawing/2014/main" id="{C27CAFD8-2E8B-4D89-AB40-7820211F69C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735" name="Text Box 1">
          <a:extLst>
            <a:ext uri="{FF2B5EF4-FFF2-40B4-BE49-F238E27FC236}">
              <a16:creationId xmlns:a16="http://schemas.microsoft.com/office/drawing/2014/main" id="{B0D54500-3733-4A14-8BE4-0B094B05AD3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736" name="Text Box 1">
          <a:extLst>
            <a:ext uri="{FF2B5EF4-FFF2-40B4-BE49-F238E27FC236}">
              <a16:creationId xmlns:a16="http://schemas.microsoft.com/office/drawing/2014/main" id="{1CC9FEEC-A6B1-4BD9-8C34-5CFDEE100B9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737" name="Text Box 1">
          <a:extLst>
            <a:ext uri="{FF2B5EF4-FFF2-40B4-BE49-F238E27FC236}">
              <a16:creationId xmlns:a16="http://schemas.microsoft.com/office/drawing/2014/main" id="{274F290C-9C61-4307-8269-34D13F23549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738" name="Text Box 1">
          <a:extLst>
            <a:ext uri="{FF2B5EF4-FFF2-40B4-BE49-F238E27FC236}">
              <a16:creationId xmlns:a16="http://schemas.microsoft.com/office/drawing/2014/main" id="{0D23076B-07EA-4F3F-B5A0-7FA5A6AF116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739" name="Text Box 1">
          <a:extLst>
            <a:ext uri="{FF2B5EF4-FFF2-40B4-BE49-F238E27FC236}">
              <a16:creationId xmlns:a16="http://schemas.microsoft.com/office/drawing/2014/main" id="{53D6E9D9-19D0-45EC-B70D-A6FFC9BC046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740" name="Text Box 1">
          <a:extLst>
            <a:ext uri="{FF2B5EF4-FFF2-40B4-BE49-F238E27FC236}">
              <a16:creationId xmlns:a16="http://schemas.microsoft.com/office/drawing/2014/main" id="{AD6F21EE-1A30-4C1C-AC57-A9CF32BB78B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741" name="Text Box 1">
          <a:extLst>
            <a:ext uri="{FF2B5EF4-FFF2-40B4-BE49-F238E27FC236}">
              <a16:creationId xmlns:a16="http://schemas.microsoft.com/office/drawing/2014/main" id="{B23F2E89-B2DD-46F5-AD71-7BFDEFD2362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742" name="Text Box 1">
          <a:extLst>
            <a:ext uri="{FF2B5EF4-FFF2-40B4-BE49-F238E27FC236}">
              <a16:creationId xmlns:a16="http://schemas.microsoft.com/office/drawing/2014/main" id="{A307F7C7-B235-4E9B-A3A1-7C1D7080782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743" name="Text Box 1">
          <a:extLst>
            <a:ext uri="{FF2B5EF4-FFF2-40B4-BE49-F238E27FC236}">
              <a16:creationId xmlns:a16="http://schemas.microsoft.com/office/drawing/2014/main" id="{6E5A12D4-50F6-4100-A92F-23A29241A51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744" name="Text Box 1">
          <a:extLst>
            <a:ext uri="{FF2B5EF4-FFF2-40B4-BE49-F238E27FC236}">
              <a16:creationId xmlns:a16="http://schemas.microsoft.com/office/drawing/2014/main" id="{C8812943-43EE-4063-A335-59351ECFE14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745" name="Text Box 1">
          <a:extLst>
            <a:ext uri="{FF2B5EF4-FFF2-40B4-BE49-F238E27FC236}">
              <a16:creationId xmlns:a16="http://schemas.microsoft.com/office/drawing/2014/main" id="{49C779C9-84A0-407A-933B-F2BB77C7951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746" name="Text Box 1">
          <a:extLst>
            <a:ext uri="{FF2B5EF4-FFF2-40B4-BE49-F238E27FC236}">
              <a16:creationId xmlns:a16="http://schemas.microsoft.com/office/drawing/2014/main" id="{8C164BFC-6A61-41B5-B004-261569A9B96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747" name="Text Box 1">
          <a:extLst>
            <a:ext uri="{FF2B5EF4-FFF2-40B4-BE49-F238E27FC236}">
              <a16:creationId xmlns:a16="http://schemas.microsoft.com/office/drawing/2014/main" id="{4FB7D5F3-87A0-43DE-862E-8C15AEE9766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748" name="Text Box 1">
          <a:extLst>
            <a:ext uri="{FF2B5EF4-FFF2-40B4-BE49-F238E27FC236}">
              <a16:creationId xmlns:a16="http://schemas.microsoft.com/office/drawing/2014/main" id="{32449A77-1F70-42B5-A851-40C9A055CDA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749" name="Text Box 1">
          <a:extLst>
            <a:ext uri="{FF2B5EF4-FFF2-40B4-BE49-F238E27FC236}">
              <a16:creationId xmlns:a16="http://schemas.microsoft.com/office/drawing/2014/main" id="{8608243F-10C2-4129-B2E0-0326EC8115D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750" name="Text Box 1">
          <a:extLst>
            <a:ext uri="{FF2B5EF4-FFF2-40B4-BE49-F238E27FC236}">
              <a16:creationId xmlns:a16="http://schemas.microsoft.com/office/drawing/2014/main" id="{8BE76F97-46D2-4557-A544-776A0DEF33A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751" name="Text Box 1">
          <a:extLst>
            <a:ext uri="{FF2B5EF4-FFF2-40B4-BE49-F238E27FC236}">
              <a16:creationId xmlns:a16="http://schemas.microsoft.com/office/drawing/2014/main" id="{549F8F3B-DFF2-477D-8C68-E784893293E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752" name="Text Box 1">
          <a:extLst>
            <a:ext uri="{FF2B5EF4-FFF2-40B4-BE49-F238E27FC236}">
              <a16:creationId xmlns:a16="http://schemas.microsoft.com/office/drawing/2014/main" id="{2539E26E-5177-44AD-83DA-069A746EFBB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753" name="Text Box 1">
          <a:extLst>
            <a:ext uri="{FF2B5EF4-FFF2-40B4-BE49-F238E27FC236}">
              <a16:creationId xmlns:a16="http://schemas.microsoft.com/office/drawing/2014/main" id="{22233F68-CC37-4325-B4F1-540D037339C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754" name="Text Box 1">
          <a:extLst>
            <a:ext uri="{FF2B5EF4-FFF2-40B4-BE49-F238E27FC236}">
              <a16:creationId xmlns:a16="http://schemas.microsoft.com/office/drawing/2014/main" id="{CF86E1BE-ED32-4B16-AE1F-8B02C69B199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755" name="Text Box 1">
          <a:extLst>
            <a:ext uri="{FF2B5EF4-FFF2-40B4-BE49-F238E27FC236}">
              <a16:creationId xmlns:a16="http://schemas.microsoft.com/office/drawing/2014/main" id="{B14DB8CD-CD92-480C-86BB-16EAB75E8A6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756" name="Text Box 1">
          <a:extLst>
            <a:ext uri="{FF2B5EF4-FFF2-40B4-BE49-F238E27FC236}">
              <a16:creationId xmlns:a16="http://schemas.microsoft.com/office/drawing/2014/main" id="{BBF42F7A-A6BD-466B-8136-3D9185A11BC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757" name="Text Box 1">
          <a:extLst>
            <a:ext uri="{FF2B5EF4-FFF2-40B4-BE49-F238E27FC236}">
              <a16:creationId xmlns:a16="http://schemas.microsoft.com/office/drawing/2014/main" id="{CF908EC6-BB39-4DA6-B715-500548B1C07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758" name="Text Box 1">
          <a:extLst>
            <a:ext uri="{FF2B5EF4-FFF2-40B4-BE49-F238E27FC236}">
              <a16:creationId xmlns:a16="http://schemas.microsoft.com/office/drawing/2014/main" id="{F9DA93C5-45FA-4026-AF5A-CB43DFF09C6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759" name="Text Box 1">
          <a:extLst>
            <a:ext uri="{FF2B5EF4-FFF2-40B4-BE49-F238E27FC236}">
              <a16:creationId xmlns:a16="http://schemas.microsoft.com/office/drawing/2014/main" id="{117AC381-A0BE-46CA-B08B-966A78F3BE9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760" name="Text Box 1">
          <a:extLst>
            <a:ext uri="{FF2B5EF4-FFF2-40B4-BE49-F238E27FC236}">
              <a16:creationId xmlns:a16="http://schemas.microsoft.com/office/drawing/2014/main" id="{DF1FF2FF-3322-4AF0-B8A2-383F513827B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761" name="Text Box 1">
          <a:extLst>
            <a:ext uri="{FF2B5EF4-FFF2-40B4-BE49-F238E27FC236}">
              <a16:creationId xmlns:a16="http://schemas.microsoft.com/office/drawing/2014/main" id="{79F1C342-60BD-4AF7-9909-914ACB1FCDE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762" name="Text Box 1">
          <a:extLst>
            <a:ext uri="{FF2B5EF4-FFF2-40B4-BE49-F238E27FC236}">
              <a16:creationId xmlns:a16="http://schemas.microsoft.com/office/drawing/2014/main" id="{AB7414FB-7CF3-4220-A771-2CAA55CE52D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763" name="Text Box 1">
          <a:extLst>
            <a:ext uri="{FF2B5EF4-FFF2-40B4-BE49-F238E27FC236}">
              <a16:creationId xmlns:a16="http://schemas.microsoft.com/office/drawing/2014/main" id="{29FB0B8D-4E3D-4751-AEDC-405A81BFE7B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764" name="Text Box 1">
          <a:extLst>
            <a:ext uri="{FF2B5EF4-FFF2-40B4-BE49-F238E27FC236}">
              <a16:creationId xmlns:a16="http://schemas.microsoft.com/office/drawing/2014/main" id="{36B64728-84EA-4245-BCC3-176D8EE7453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765" name="Text Box 1">
          <a:extLst>
            <a:ext uri="{FF2B5EF4-FFF2-40B4-BE49-F238E27FC236}">
              <a16:creationId xmlns:a16="http://schemas.microsoft.com/office/drawing/2014/main" id="{FB73BB2D-EF93-475F-80C3-18ED5D0D7E6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766" name="Text Box 1">
          <a:extLst>
            <a:ext uri="{FF2B5EF4-FFF2-40B4-BE49-F238E27FC236}">
              <a16:creationId xmlns:a16="http://schemas.microsoft.com/office/drawing/2014/main" id="{DC8AD6CF-D13F-4BAF-9491-05D9F702AE2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767" name="Text Box 1">
          <a:extLst>
            <a:ext uri="{FF2B5EF4-FFF2-40B4-BE49-F238E27FC236}">
              <a16:creationId xmlns:a16="http://schemas.microsoft.com/office/drawing/2014/main" id="{23571DCD-C8AF-4360-A88D-D0D4BEE398F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768" name="Text Box 1">
          <a:extLst>
            <a:ext uri="{FF2B5EF4-FFF2-40B4-BE49-F238E27FC236}">
              <a16:creationId xmlns:a16="http://schemas.microsoft.com/office/drawing/2014/main" id="{02E93454-F4F7-4597-B58A-813893B777B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769" name="Text Box 1">
          <a:extLst>
            <a:ext uri="{FF2B5EF4-FFF2-40B4-BE49-F238E27FC236}">
              <a16:creationId xmlns:a16="http://schemas.microsoft.com/office/drawing/2014/main" id="{451461FF-85DF-458A-A863-4D903CE021A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770" name="Text Box 1">
          <a:extLst>
            <a:ext uri="{FF2B5EF4-FFF2-40B4-BE49-F238E27FC236}">
              <a16:creationId xmlns:a16="http://schemas.microsoft.com/office/drawing/2014/main" id="{093ECACF-AD62-4CD2-8CD8-AEA73D15215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771" name="Text Box 1">
          <a:extLst>
            <a:ext uri="{FF2B5EF4-FFF2-40B4-BE49-F238E27FC236}">
              <a16:creationId xmlns:a16="http://schemas.microsoft.com/office/drawing/2014/main" id="{DA189A83-72B2-4D0B-B014-4F80E508BA8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772" name="Text Box 1">
          <a:extLst>
            <a:ext uri="{FF2B5EF4-FFF2-40B4-BE49-F238E27FC236}">
              <a16:creationId xmlns:a16="http://schemas.microsoft.com/office/drawing/2014/main" id="{8A2CC1BB-4266-4071-92B9-6C4B33B723B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773" name="Text Box 1">
          <a:extLst>
            <a:ext uri="{FF2B5EF4-FFF2-40B4-BE49-F238E27FC236}">
              <a16:creationId xmlns:a16="http://schemas.microsoft.com/office/drawing/2014/main" id="{DAB54259-1956-4994-874C-AAE19A111C0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774" name="Text Box 1">
          <a:extLst>
            <a:ext uri="{FF2B5EF4-FFF2-40B4-BE49-F238E27FC236}">
              <a16:creationId xmlns:a16="http://schemas.microsoft.com/office/drawing/2014/main" id="{3B8C4865-87A1-4D26-B579-8E395A05565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775" name="Text Box 1">
          <a:extLst>
            <a:ext uri="{FF2B5EF4-FFF2-40B4-BE49-F238E27FC236}">
              <a16:creationId xmlns:a16="http://schemas.microsoft.com/office/drawing/2014/main" id="{ADD6F961-5FD2-4E8D-8C2E-2437E4C5E5A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776" name="Text Box 1">
          <a:extLst>
            <a:ext uri="{FF2B5EF4-FFF2-40B4-BE49-F238E27FC236}">
              <a16:creationId xmlns:a16="http://schemas.microsoft.com/office/drawing/2014/main" id="{BAFDDFD7-8B6D-4F40-B190-27F1617B171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777" name="Text Box 1">
          <a:extLst>
            <a:ext uri="{FF2B5EF4-FFF2-40B4-BE49-F238E27FC236}">
              <a16:creationId xmlns:a16="http://schemas.microsoft.com/office/drawing/2014/main" id="{848C9F4B-E764-4BBC-8DB2-DEE9B6238D9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778" name="Text Box 1">
          <a:extLst>
            <a:ext uri="{FF2B5EF4-FFF2-40B4-BE49-F238E27FC236}">
              <a16:creationId xmlns:a16="http://schemas.microsoft.com/office/drawing/2014/main" id="{BE527CE3-5D99-42D6-832E-BFCE1A55CF7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779" name="Text Box 1">
          <a:extLst>
            <a:ext uri="{FF2B5EF4-FFF2-40B4-BE49-F238E27FC236}">
              <a16:creationId xmlns:a16="http://schemas.microsoft.com/office/drawing/2014/main" id="{8D17B7BF-B3AF-440D-AEBB-FA6546DD296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780" name="Text Box 1">
          <a:extLst>
            <a:ext uri="{FF2B5EF4-FFF2-40B4-BE49-F238E27FC236}">
              <a16:creationId xmlns:a16="http://schemas.microsoft.com/office/drawing/2014/main" id="{A19485BA-0237-4F26-9770-1B1131BA544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781" name="Text Box 1">
          <a:extLst>
            <a:ext uri="{FF2B5EF4-FFF2-40B4-BE49-F238E27FC236}">
              <a16:creationId xmlns:a16="http://schemas.microsoft.com/office/drawing/2014/main" id="{54C4E53D-E3C5-4107-AB82-33AD922EAAE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782" name="Text Box 1">
          <a:extLst>
            <a:ext uri="{FF2B5EF4-FFF2-40B4-BE49-F238E27FC236}">
              <a16:creationId xmlns:a16="http://schemas.microsoft.com/office/drawing/2014/main" id="{8218DBDF-98B6-4A01-8DEC-B596EA8E493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783" name="Text Box 1">
          <a:extLst>
            <a:ext uri="{FF2B5EF4-FFF2-40B4-BE49-F238E27FC236}">
              <a16:creationId xmlns:a16="http://schemas.microsoft.com/office/drawing/2014/main" id="{1BFA31DE-5427-484B-AD9A-729E0A055A1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784" name="Text Box 1">
          <a:extLst>
            <a:ext uri="{FF2B5EF4-FFF2-40B4-BE49-F238E27FC236}">
              <a16:creationId xmlns:a16="http://schemas.microsoft.com/office/drawing/2014/main" id="{14BF492D-2619-42EE-87C4-DB9AD6C112C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785" name="Text Box 1">
          <a:extLst>
            <a:ext uri="{FF2B5EF4-FFF2-40B4-BE49-F238E27FC236}">
              <a16:creationId xmlns:a16="http://schemas.microsoft.com/office/drawing/2014/main" id="{393CB1C3-3E60-4B51-9419-806C9C19D11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786" name="Text Box 1">
          <a:extLst>
            <a:ext uri="{FF2B5EF4-FFF2-40B4-BE49-F238E27FC236}">
              <a16:creationId xmlns:a16="http://schemas.microsoft.com/office/drawing/2014/main" id="{76C85389-E34B-409C-B794-85E26D16650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787" name="Text Box 1">
          <a:extLst>
            <a:ext uri="{FF2B5EF4-FFF2-40B4-BE49-F238E27FC236}">
              <a16:creationId xmlns:a16="http://schemas.microsoft.com/office/drawing/2014/main" id="{D7F1ECC6-EA91-4978-A667-41575CD30B2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788" name="Text Box 1">
          <a:extLst>
            <a:ext uri="{FF2B5EF4-FFF2-40B4-BE49-F238E27FC236}">
              <a16:creationId xmlns:a16="http://schemas.microsoft.com/office/drawing/2014/main" id="{A95F67E5-6610-4133-825C-1D831A3E332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789" name="Text Box 1">
          <a:extLst>
            <a:ext uri="{FF2B5EF4-FFF2-40B4-BE49-F238E27FC236}">
              <a16:creationId xmlns:a16="http://schemas.microsoft.com/office/drawing/2014/main" id="{CD2B7B7F-501B-4506-8190-0BCAC64168D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790" name="Text Box 1">
          <a:extLst>
            <a:ext uri="{FF2B5EF4-FFF2-40B4-BE49-F238E27FC236}">
              <a16:creationId xmlns:a16="http://schemas.microsoft.com/office/drawing/2014/main" id="{2FB6F321-C154-4EB5-ACC9-C7EDA0EDD05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791" name="Text Box 1">
          <a:extLst>
            <a:ext uri="{FF2B5EF4-FFF2-40B4-BE49-F238E27FC236}">
              <a16:creationId xmlns:a16="http://schemas.microsoft.com/office/drawing/2014/main" id="{65789C6E-A73F-49EF-BDEA-8C9AEBD071A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792" name="Text Box 1">
          <a:extLst>
            <a:ext uri="{FF2B5EF4-FFF2-40B4-BE49-F238E27FC236}">
              <a16:creationId xmlns:a16="http://schemas.microsoft.com/office/drawing/2014/main" id="{4E355E05-9912-4CB3-8CF8-248A795FA37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793" name="Text Box 1">
          <a:extLst>
            <a:ext uri="{FF2B5EF4-FFF2-40B4-BE49-F238E27FC236}">
              <a16:creationId xmlns:a16="http://schemas.microsoft.com/office/drawing/2014/main" id="{2B959EDB-F3EE-4FA2-B5C4-6F15920E2ED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794" name="Text Box 1">
          <a:extLst>
            <a:ext uri="{FF2B5EF4-FFF2-40B4-BE49-F238E27FC236}">
              <a16:creationId xmlns:a16="http://schemas.microsoft.com/office/drawing/2014/main" id="{330AC5CA-4378-438C-A463-87EE9ADB4D9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795" name="Text Box 1">
          <a:extLst>
            <a:ext uri="{FF2B5EF4-FFF2-40B4-BE49-F238E27FC236}">
              <a16:creationId xmlns:a16="http://schemas.microsoft.com/office/drawing/2014/main" id="{A871D513-5F60-42A9-BF9B-3C081912F3E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796" name="Text Box 1">
          <a:extLst>
            <a:ext uri="{FF2B5EF4-FFF2-40B4-BE49-F238E27FC236}">
              <a16:creationId xmlns:a16="http://schemas.microsoft.com/office/drawing/2014/main" id="{FC5F46EB-9B16-4B72-AC0C-6EEBA6DC27F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797" name="Text Box 1">
          <a:extLst>
            <a:ext uri="{FF2B5EF4-FFF2-40B4-BE49-F238E27FC236}">
              <a16:creationId xmlns:a16="http://schemas.microsoft.com/office/drawing/2014/main" id="{3E26F900-17D2-42E6-ABBE-84026A19BAF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798" name="Text Box 1">
          <a:extLst>
            <a:ext uri="{FF2B5EF4-FFF2-40B4-BE49-F238E27FC236}">
              <a16:creationId xmlns:a16="http://schemas.microsoft.com/office/drawing/2014/main" id="{C32C8772-852F-4CD3-AAFD-FA88266C893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799" name="Text Box 1">
          <a:extLst>
            <a:ext uri="{FF2B5EF4-FFF2-40B4-BE49-F238E27FC236}">
              <a16:creationId xmlns:a16="http://schemas.microsoft.com/office/drawing/2014/main" id="{FF143223-B926-4B30-B239-D5339D06B2D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800" name="Text Box 1">
          <a:extLst>
            <a:ext uri="{FF2B5EF4-FFF2-40B4-BE49-F238E27FC236}">
              <a16:creationId xmlns:a16="http://schemas.microsoft.com/office/drawing/2014/main" id="{AEAE36F6-292A-4C0A-BD73-48319FDEFF6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801" name="Text Box 1">
          <a:extLst>
            <a:ext uri="{FF2B5EF4-FFF2-40B4-BE49-F238E27FC236}">
              <a16:creationId xmlns:a16="http://schemas.microsoft.com/office/drawing/2014/main" id="{9D7D00BA-B20C-46B5-A33A-21921F021E4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802" name="Text Box 1">
          <a:extLst>
            <a:ext uri="{FF2B5EF4-FFF2-40B4-BE49-F238E27FC236}">
              <a16:creationId xmlns:a16="http://schemas.microsoft.com/office/drawing/2014/main" id="{B737C82A-27D9-4650-B0B0-F110AD142E7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803" name="Text Box 1">
          <a:extLst>
            <a:ext uri="{FF2B5EF4-FFF2-40B4-BE49-F238E27FC236}">
              <a16:creationId xmlns:a16="http://schemas.microsoft.com/office/drawing/2014/main" id="{639BDE6D-7776-479C-95E5-6E9AAF6308A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804" name="Text Box 1">
          <a:extLst>
            <a:ext uri="{FF2B5EF4-FFF2-40B4-BE49-F238E27FC236}">
              <a16:creationId xmlns:a16="http://schemas.microsoft.com/office/drawing/2014/main" id="{A923CFE3-FA36-4BD6-9597-53235C0B2C9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805" name="Text Box 1">
          <a:extLst>
            <a:ext uri="{FF2B5EF4-FFF2-40B4-BE49-F238E27FC236}">
              <a16:creationId xmlns:a16="http://schemas.microsoft.com/office/drawing/2014/main" id="{623A3FDD-93C4-4151-9FF0-C070F6D74FB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806" name="Text Box 1">
          <a:extLst>
            <a:ext uri="{FF2B5EF4-FFF2-40B4-BE49-F238E27FC236}">
              <a16:creationId xmlns:a16="http://schemas.microsoft.com/office/drawing/2014/main" id="{27FE1E6D-10E1-490B-AAD0-CA979F8500E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807" name="Text Box 1">
          <a:extLst>
            <a:ext uri="{FF2B5EF4-FFF2-40B4-BE49-F238E27FC236}">
              <a16:creationId xmlns:a16="http://schemas.microsoft.com/office/drawing/2014/main" id="{CCA4BDA8-9F24-4160-A398-2374B712EFB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808" name="Text Box 1">
          <a:extLst>
            <a:ext uri="{FF2B5EF4-FFF2-40B4-BE49-F238E27FC236}">
              <a16:creationId xmlns:a16="http://schemas.microsoft.com/office/drawing/2014/main" id="{58106DC8-C458-4B19-80C9-E5169F70B63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809" name="Text Box 1">
          <a:extLst>
            <a:ext uri="{FF2B5EF4-FFF2-40B4-BE49-F238E27FC236}">
              <a16:creationId xmlns:a16="http://schemas.microsoft.com/office/drawing/2014/main" id="{F24C5BC1-098D-4BDD-91A5-44CFE12EBB0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810" name="Text Box 1">
          <a:extLst>
            <a:ext uri="{FF2B5EF4-FFF2-40B4-BE49-F238E27FC236}">
              <a16:creationId xmlns:a16="http://schemas.microsoft.com/office/drawing/2014/main" id="{050322F9-4357-4522-95F6-C36CF32F3E0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811" name="Text Box 1">
          <a:extLst>
            <a:ext uri="{FF2B5EF4-FFF2-40B4-BE49-F238E27FC236}">
              <a16:creationId xmlns:a16="http://schemas.microsoft.com/office/drawing/2014/main" id="{3F949026-684F-40BC-AD09-ECA701F59E5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812" name="Text Box 1">
          <a:extLst>
            <a:ext uri="{FF2B5EF4-FFF2-40B4-BE49-F238E27FC236}">
              <a16:creationId xmlns:a16="http://schemas.microsoft.com/office/drawing/2014/main" id="{A2F204D7-A2EA-49DE-B1CF-A2670342287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813" name="Text Box 1">
          <a:extLst>
            <a:ext uri="{FF2B5EF4-FFF2-40B4-BE49-F238E27FC236}">
              <a16:creationId xmlns:a16="http://schemas.microsoft.com/office/drawing/2014/main" id="{3C3D0DF6-5AD0-4EDF-96DE-CAEF5862946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814" name="Text Box 1">
          <a:extLst>
            <a:ext uri="{FF2B5EF4-FFF2-40B4-BE49-F238E27FC236}">
              <a16:creationId xmlns:a16="http://schemas.microsoft.com/office/drawing/2014/main" id="{6708F45D-939E-4396-8F9C-8C0E6265750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815" name="Text Box 1">
          <a:extLst>
            <a:ext uri="{FF2B5EF4-FFF2-40B4-BE49-F238E27FC236}">
              <a16:creationId xmlns:a16="http://schemas.microsoft.com/office/drawing/2014/main" id="{EE79A882-25E0-4B01-9FAB-85CF307E4C8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816" name="Text Box 1">
          <a:extLst>
            <a:ext uri="{FF2B5EF4-FFF2-40B4-BE49-F238E27FC236}">
              <a16:creationId xmlns:a16="http://schemas.microsoft.com/office/drawing/2014/main" id="{0EC6CAA2-F7FE-45AA-B9E3-F4B4C7F7DA6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817" name="Text Box 1">
          <a:extLst>
            <a:ext uri="{FF2B5EF4-FFF2-40B4-BE49-F238E27FC236}">
              <a16:creationId xmlns:a16="http://schemas.microsoft.com/office/drawing/2014/main" id="{24028B0F-217D-43FF-86C3-7F2F660F450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818" name="Text Box 1">
          <a:extLst>
            <a:ext uri="{FF2B5EF4-FFF2-40B4-BE49-F238E27FC236}">
              <a16:creationId xmlns:a16="http://schemas.microsoft.com/office/drawing/2014/main" id="{C9BFD1CB-B061-478E-B71D-CB208BED2F5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819" name="Text Box 1">
          <a:extLst>
            <a:ext uri="{FF2B5EF4-FFF2-40B4-BE49-F238E27FC236}">
              <a16:creationId xmlns:a16="http://schemas.microsoft.com/office/drawing/2014/main" id="{0EB8DB61-0D12-4281-BE04-3887A9733CA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820" name="Text Box 1">
          <a:extLst>
            <a:ext uri="{FF2B5EF4-FFF2-40B4-BE49-F238E27FC236}">
              <a16:creationId xmlns:a16="http://schemas.microsoft.com/office/drawing/2014/main" id="{BF909198-DC0D-4401-9952-AE79545E216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821" name="Text Box 1">
          <a:extLst>
            <a:ext uri="{FF2B5EF4-FFF2-40B4-BE49-F238E27FC236}">
              <a16:creationId xmlns:a16="http://schemas.microsoft.com/office/drawing/2014/main" id="{6B2873AC-30A2-4F21-B5EF-D958F97D6D3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822" name="Text Box 1">
          <a:extLst>
            <a:ext uri="{FF2B5EF4-FFF2-40B4-BE49-F238E27FC236}">
              <a16:creationId xmlns:a16="http://schemas.microsoft.com/office/drawing/2014/main" id="{CB67BA9D-0282-4C62-9322-37EA28385E9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823" name="Text Box 1">
          <a:extLst>
            <a:ext uri="{FF2B5EF4-FFF2-40B4-BE49-F238E27FC236}">
              <a16:creationId xmlns:a16="http://schemas.microsoft.com/office/drawing/2014/main" id="{C371B02D-F67C-4CD2-8554-B7A4944199F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824" name="Text Box 1">
          <a:extLst>
            <a:ext uri="{FF2B5EF4-FFF2-40B4-BE49-F238E27FC236}">
              <a16:creationId xmlns:a16="http://schemas.microsoft.com/office/drawing/2014/main" id="{DB6A0294-BA2E-4A3F-B0F1-1513B7607CD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825" name="Text Box 1">
          <a:extLst>
            <a:ext uri="{FF2B5EF4-FFF2-40B4-BE49-F238E27FC236}">
              <a16:creationId xmlns:a16="http://schemas.microsoft.com/office/drawing/2014/main" id="{F89B3A4D-E613-4105-A9A5-B5E35ADC8B6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826" name="Text Box 1">
          <a:extLst>
            <a:ext uri="{FF2B5EF4-FFF2-40B4-BE49-F238E27FC236}">
              <a16:creationId xmlns:a16="http://schemas.microsoft.com/office/drawing/2014/main" id="{5B4AAC95-3188-44E6-9799-CF7BFD71D75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827" name="Text Box 1">
          <a:extLst>
            <a:ext uri="{FF2B5EF4-FFF2-40B4-BE49-F238E27FC236}">
              <a16:creationId xmlns:a16="http://schemas.microsoft.com/office/drawing/2014/main" id="{B80EF7D5-9EC1-4259-85BC-3729BD0A41C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828" name="Text Box 1">
          <a:extLst>
            <a:ext uri="{FF2B5EF4-FFF2-40B4-BE49-F238E27FC236}">
              <a16:creationId xmlns:a16="http://schemas.microsoft.com/office/drawing/2014/main" id="{B64596E0-C4C6-4384-BF33-9FC03B9D5C0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829" name="Text Box 1">
          <a:extLst>
            <a:ext uri="{FF2B5EF4-FFF2-40B4-BE49-F238E27FC236}">
              <a16:creationId xmlns:a16="http://schemas.microsoft.com/office/drawing/2014/main" id="{C98C5405-6295-43C4-ABE2-FEF19ACBA31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830" name="Text Box 1">
          <a:extLst>
            <a:ext uri="{FF2B5EF4-FFF2-40B4-BE49-F238E27FC236}">
              <a16:creationId xmlns:a16="http://schemas.microsoft.com/office/drawing/2014/main" id="{679F011D-C342-40A3-97AC-41B285B17F4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831" name="Text Box 1">
          <a:extLst>
            <a:ext uri="{FF2B5EF4-FFF2-40B4-BE49-F238E27FC236}">
              <a16:creationId xmlns:a16="http://schemas.microsoft.com/office/drawing/2014/main" id="{5E09C88D-05AD-45B8-AE3A-17EC77FDFA9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832" name="Text Box 1">
          <a:extLst>
            <a:ext uri="{FF2B5EF4-FFF2-40B4-BE49-F238E27FC236}">
              <a16:creationId xmlns:a16="http://schemas.microsoft.com/office/drawing/2014/main" id="{8737EBCB-AEE6-49EA-9F16-D6115ADCF5B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833" name="Text Box 1">
          <a:extLst>
            <a:ext uri="{FF2B5EF4-FFF2-40B4-BE49-F238E27FC236}">
              <a16:creationId xmlns:a16="http://schemas.microsoft.com/office/drawing/2014/main" id="{B3120BCE-CBC6-4BFE-AAC9-8946F0BADB0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834" name="Text Box 1">
          <a:extLst>
            <a:ext uri="{FF2B5EF4-FFF2-40B4-BE49-F238E27FC236}">
              <a16:creationId xmlns:a16="http://schemas.microsoft.com/office/drawing/2014/main" id="{17485466-683E-4599-AD2D-5969C00AD3A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835" name="Text Box 1">
          <a:extLst>
            <a:ext uri="{FF2B5EF4-FFF2-40B4-BE49-F238E27FC236}">
              <a16:creationId xmlns:a16="http://schemas.microsoft.com/office/drawing/2014/main" id="{A20B42DF-0DDC-4DDD-8A52-B107A92760B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836" name="Text Box 1">
          <a:extLst>
            <a:ext uri="{FF2B5EF4-FFF2-40B4-BE49-F238E27FC236}">
              <a16:creationId xmlns:a16="http://schemas.microsoft.com/office/drawing/2014/main" id="{BDDCB4D9-AE11-4E5B-87AB-BDAC3EF376B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837" name="Text Box 1">
          <a:extLst>
            <a:ext uri="{FF2B5EF4-FFF2-40B4-BE49-F238E27FC236}">
              <a16:creationId xmlns:a16="http://schemas.microsoft.com/office/drawing/2014/main" id="{AE215522-1344-4263-AC63-268DAEC8639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838" name="Text Box 1">
          <a:extLst>
            <a:ext uri="{FF2B5EF4-FFF2-40B4-BE49-F238E27FC236}">
              <a16:creationId xmlns:a16="http://schemas.microsoft.com/office/drawing/2014/main" id="{FA6FD6AA-D935-40B0-9BF4-281AE68FF57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839" name="Text Box 1">
          <a:extLst>
            <a:ext uri="{FF2B5EF4-FFF2-40B4-BE49-F238E27FC236}">
              <a16:creationId xmlns:a16="http://schemas.microsoft.com/office/drawing/2014/main" id="{A89BE5D9-6B1A-417A-AC33-C2C8585A15E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840" name="Text Box 1">
          <a:extLst>
            <a:ext uri="{FF2B5EF4-FFF2-40B4-BE49-F238E27FC236}">
              <a16:creationId xmlns:a16="http://schemas.microsoft.com/office/drawing/2014/main" id="{87570C31-7D87-412F-8A71-FBFE3109DE0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841" name="Text Box 1">
          <a:extLst>
            <a:ext uri="{FF2B5EF4-FFF2-40B4-BE49-F238E27FC236}">
              <a16:creationId xmlns:a16="http://schemas.microsoft.com/office/drawing/2014/main" id="{132FF7D8-A378-4B77-AD09-CEE66C33483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842" name="Text Box 1">
          <a:extLst>
            <a:ext uri="{FF2B5EF4-FFF2-40B4-BE49-F238E27FC236}">
              <a16:creationId xmlns:a16="http://schemas.microsoft.com/office/drawing/2014/main" id="{4999D73F-B798-4BA3-967D-0FDEBABB5F1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843" name="Text Box 1">
          <a:extLst>
            <a:ext uri="{FF2B5EF4-FFF2-40B4-BE49-F238E27FC236}">
              <a16:creationId xmlns:a16="http://schemas.microsoft.com/office/drawing/2014/main" id="{594D7C27-8978-4D7D-A41A-6F2476F67A1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844" name="Text Box 1">
          <a:extLst>
            <a:ext uri="{FF2B5EF4-FFF2-40B4-BE49-F238E27FC236}">
              <a16:creationId xmlns:a16="http://schemas.microsoft.com/office/drawing/2014/main" id="{45343057-05C8-4A9D-96E6-52D553A9D9B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845" name="Text Box 1">
          <a:extLst>
            <a:ext uri="{FF2B5EF4-FFF2-40B4-BE49-F238E27FC236}">
              <a16:creationId xmlns:a16="http://schemas.microsoft.com/office/drawing/2014/main" id="{5E37B5D1-AEE3-4EB7-84D9-ED877DC9BC7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846" name="Text Box 1">
          <a:extLst>
            <a:ext uri="{FF2B5EF4-FFF2-40B4-BE49-F238E27FC236}">
              <a16:creationId xmlns:a16="http://schemas.microsoft.com/office/drawing/2014/main" id="{BB8AE174-ECEB-493D-BD87-8E33958A871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847" name="Text Box 1">
          <a:extLst>
            <a:ext uri="{FF2B5EF4-FFF2-40B4-BE49-F238E27FC236}">
              <a16:creationId xmlns:a16="http://schemas.microsoft.com/office/drawing/2014/main" id="{EEF84F84-4BCE-4F3A-A944-40073103C71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848" name="Text Box 1">
          <a:extLst>
            <a:ext uri="{FF2B5EF4-FFF2-40B4-BE49-F238E27FC236}">
              <a16:creationId xmlns:a16="http://schemas.microsoft.com/office/drawing/2014/main" id="{0D695B3C-E051-4AEE-BC9F-B532B793BBE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849" name="Text Box 1">
          <a:extLst>
            <a:ext uri="{FF2B5EF4-FFF2-40B4-BE49-F238E27FC236}">
              <a16:creationId xmlns:a16="http://schemas.microsoft.com/office/drawing/2014/main" id="{F54BE863-BB59-4856-BBAF-E3A5E565C35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850" name="Text Box 1">
          <a:extLst>
            <a:ext uri="{FF2B5EF4-FFF2-40B4-BE49-F238E27FC236}">
              <a16:creationId xmlns:a16="http://schemas.microsoft.com/office/drawing/2014/main" id="{EB3503D0-4985-4DCE-BF1B-1E98E2A1008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851" name="Text Box 1">
          <a:extLst>
            <a:ext uri="{FF2B5EF4-FFF2-40B4-BE49-F238E27FC236}">
              <a16:creationId xmlns:a16="http://schemas.microsoft.com/office/drawing/2014/main" id="{D8F17728-2821-40E8-A356-47C1A677C10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852" name="Text Box 1">
          <a:extLst>
            <a:ext uri="{FF2B5EF4-FFF2-40B4-BE49-F238E27FC236}">
              <a16:creationId xmlns:a16="http://schemas.microsoft.com/office/drawing/2014/main" id="{912F443B-A628-4A64-A813-9DB71FADFDA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853" name="Text Box 1">
          <a:extLst>
            <a:ext uri="{FF2B5EF4-FFF2-40B4-BE49-F238E27FC236}">
              <a16:creationId xmlns:a16="http://schemas.microsoft.com/office/drawing/2014/main" id="{2ACFED02-B5FC-4B95-9680-82CC839D0DF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854" name="Text Box 1">
          <a:extLst>
            <a:ext uri="{FF2B5EF4-FFF2-40B4-BE49-F238E27FC236}">
              <a16:creationId xmlns:a16="http://schemas.microsoft.com/office/drawing/2014/main" id="{6D6D0A41-CE4D-400B-A72C-4B596E83D8B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855" name="Text Box 1">
          <a:extLst>
            <a:ext uri="{FF2B5EF4-FFF2-40B4-BE49-F238E27FC236}">
              <a16:creationId xmlns:a16="http://schemas.microsoft.com/office/drawing/2014/main" id="{4EDDC0D1-1835-42DA-8BEF-529A6656309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856" name="Text Box 1">
          <a:extLst>
            <a:ext uri="{FF2B5EF4-FFF2-40B4-BE49-F238E27FC236}">
              <a16:creationId xmlns:a16="http://schemas.microsoft.com/office/drawing/2014/main" id="{54F92E4F-50DD-49ED-9617-7D5312623DC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857" name="Text Box 1">
          <a:extLst>
            <a:ext uri="{FF2B5EF4-FFF2-40B4-BE49-F238E27FC236}">
              <a16:creationId xmlns:a16="http://schemas.microsoft.com/office/drawing/2014/main" id="{731E122C-34E3-414C-A5C7-EB7A25EBD50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858" name="Text Box 1">
          <a:extLst>
            <a:ext uri="{FF2B5EF4-FFF2-40B4-BE49-F238E27FC236}">
              <a16:creationId xmlns:a16="http://schemas.microsoft.com/office/drawing/2014/main" id="{8499D09A-6200-4EEF-BB2E-9FCF29ECD03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859" name="Text Box 1">
          <a:extLst>
            <a:ext uri="{FF2B5EF4-FFF2-40B4-BE49-F238E27FC236}">
              <a16:creationId xmlns:a16="http://schemas.microsoft.com/office/drawing/2014/main" id="{34EE5412-F909-484E-8EE6-E79AC9F4807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860" name="Text Box 1">
          <a:extLst>
            <a:ext uri="{FF2B5EF4-FFF2-40B4-BE49-F238E27FC236}">
              <a16:creationId xmlns:a16="http://schemas.microsoft.com/office/drawing/2014/main" id="{58C7F5E5-EFA0-40DE-B611-E932A96B608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861" name="Text Box 1">
          <a:extLst>
            <a:ext uri="{FF2B5EF4-FFF2-40B4-BE49-F238E27FC236}">
              <a16:creationId xmlns:a16="http://schemas.microsoft.com/office/drawing/2014/main" id="{3E595F47-FE51-4C4C-96D9-B5AA9DA1889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862" name="Text Box 1">
          <a:extLst>
            <a:ext uri="{FF2B5EF4-FFF2-40B4-BE49-F238E27FC236}">
              <a16:creationId xmlns:a16="http://schemas.microsoft.com/office/drawing/2014/main" id="{3103917E-D117-4157-A7EB-C0D63974390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863" name="Text Box 1">
          <a:extLst>
            <a:ext uri="{FF2B5EF4-FFF2-40B4-BE49-F238E27FC236}">
              <a16:creationId xmlns:a16="http://schemas.microsoft.com/office/drawing/2014/main" id="{EFA28B5D-82CD-49AD-996F-847347F0877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864" name="Text Box 1">
          <a:extLst>
            <a:ext uri="{FF2B5EF4-FFF2-40B4-BE49-F238E27FC236}">
              <a16:creationId xmlns:a16="http://schemas.microsoft.com/office/drawing/2014/main" id="{3FB69AB6-D64E-4BB1-9023-EC817207B8F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865" name="Text Box 1">
          <a:extLst>
            <a:ext uri="{FF2B5EF4-FFF2-40B4-BE49-F238E27FC236}">
              <a16:creationId xmlns:a16="http://schemas.microsoft.com/office/drawing/2014/main" id="{F11896E2-554C-401F-A765-7628347FE72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866" name="Text Box 1">
          <a:extLst>
            <a:ext uri="{FF2B5EF4-FFF2-40B4-BE49-F238E27FC236}">
              <a16:creationId xmlns:a16="http://schemas.microsoft.com/office/drawing/2014/main" id="{77279502-3CFE-44B3-AE87-B809C06423E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867" name="Text Box 1">
          <a:extLst>
            <a:ext uri="{FF2B5EF4-FFF2-40B4-BE49-F238E27FC236}">
              <a16:creationId xmlns:a16="http://schemas.microsoft.com/office/drawing/2014/main" id="{FCFA193F-8FB8-4D0E-B44A-117D92FC6A4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868" name="Text Box 1">
          <a:extLst>
            <a:ext uri="{FF2B5EF4-FFF2-40B4-BE49-F238E27FC236}">
              <a16:creationId xmlns:a16="http://schemas.microsoft.com/office/drawing/2014/main" id="{3887F0DF-4027-4128-B5D0-13EB1ECDC75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869" name="Text Box 1">
          <a:extLst>
            <a:ext uri="{FF2B5EF4-FFF2-40B4-BE49-F238E27FC236}">
              <a16:creationId xmlns:a16="http://schemas.microsoft.com/office/drawing/2014/main" id="{802A648F-9914-4B4C-8C03-E4D9E112315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870" name="Text Box 1">
          <a:extLst>
            <a:ext uri="{FF2B5EF4-FFF2-40B4-BE49-F238E27FC236}">
              <a16:creationId xmlns:a16="http://schemas.microsoft.com/office/drawing/2014/main" id="{B6900366-80FC-4450-8640-22721A0A35C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871" name="Text Box 1">
          <a:extLst>
            <a:ext uri="{FF2B5EF4-FFF2-40B4-BE49-F238E27FC236}">
              <a16:creationId xmlns:a16="http://schemas.microsoft.com/office/drawing/2014/main" id="{77894E22-5FEF-46C9-9750-8BBF90769D6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872" name="Text Box 1">
          <a:extLst>
            <a:ext uri="{FF2B5EF4-FFF2-40B4-BE49-F238E27FC236}">
              <a16:creationId xmlns:a16="http://schemas.microsoft.com/office/drawing/2014/main" id="{393370A3-3AE0-49FE-B9A3-CB3C3431918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873" name="Text Box 1">
          <a:extLst>
            <a:ext uri="{FF2B5EF4-FFF2-40B4-BE49-F238E27FC236}">
              <a16:creationId xmlns:a16="http://schemas.microsoft.com/office/drawing/2014/main" id="{DADE3287-9FAE-4169-B06F-E9D42613A49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874" name="Text Box 1">
          <a:extLst>
            <a:ext uri="{FF2B5EF4-FFF2-40B4-BE49-F238E27FC236}">
              <a16:creationId xmlns:a16="http://schemas.microsoft.com/office/drawing/2014/main" id="{F912961F-628D-42A7-B8D3-CF5B74287B7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875" name="Text Box 1">
          <a:extLst>
            <a:ext uri="{FF2B5EF4-FFF2-40B4-BE49-F238E27FC236}">
              <a16:creationId xmlns:a16="http://schemas.microsoft.com/office/drawing/2014/main" id="{E09ECE61-C54C-4464-BBBB-729D9803D11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876" name="Text Box 1">
          <a:extLst>
            <a:ext uri="{FF2B5EF4-FFF2-40B4-BE49-F238E27FC236}">
              <a16:creationId xmlns:a16="http://schemas.microsoft.com/office/drawing/2014/main" id="{A00A20F8-26FA-49FD-B191-2675DB2EF70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877" name="Text Box 1">
          <a:extLst>
            <a:ext uri="{FF2B5EF4-FFF2-40B4-BE49-F238E27FC236}">
              <a16:creationId xmlns:a16="http://schemas.microsoft.com/office/drawing/2014/main" id="{4BD5FB79-EE6B-46CB-B5B4-CA72B0C63B5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878" name="Text Box 1">
          <a:extLst>
            <a:ext uri="{FF2B5EF4-FFF2-40B4-BE49-F238E27FC236}">
              <a16:creationId xmlns:a16="http://schemas.microsoft.com/office/drawing/2014/main" id="{1BEAC820-1302-4DED-A9E9-06D03871106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879" name="Text Box 1">
          <a:extLst>
            <a:ext uri="{FF2B5EF4-FFF2-40B4-BE49-F238E27FC236}">
              <a16:creationId xmlns:a16="http://schemas.microsoft.com/office/drawing/2014/main" id="{3CD6EC00-452E-4EB9-80D7-4ABF9E73E6B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880" name="Text Box 1">
          <a:extLst>
            <a:ext uri="{FF2B5EF4-FFF2-40B4-BE49-F238E27FC236}">
              <a16:creationId xmlns:a16="http://schemas.microsoft.com/office/drawing/2014/main" id="{D139410B-4274-4420-A664-04DF252FB0B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160020</xdr:rowOff>
    </xdr:to>
    <xdr:sp macro="" textlink="">
      <xdr:nvSpPr>
        <xdr:cNvPr id="2881" name="Text Box 1">
          <a:extLst>
            <a:ext uri="{FF2B5EF4-FFF2-40B4-BE49-F238E27FC236}">
              <a16:creationId xmlns:a16="http://schemas.microsoft.com/office/drawing/2014/main" id="{729935A3-8D15-4F62-B886-E50E873C4FD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882" name="Text Box 1">
          <a:extLst>
            <a:ext uri="{FF2B5EF4-FFF2-40B4-BE49-F238E27FC236}">
              <a16:creationId xmlns:a16="http://schemas.microsoft.com/office/drawing/2014/main" id="{3A9B3CAE-D8DC-4F00-AE64-33CD1AA72DC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883" name="Text Box 1">
          <a:extLst>
            <a:ext uri="{FF2B5EF4-FFF2-40B4-BE49-F238E27FC236}">
              <a16:creationId xmlns:a16="http://schemas.microsoft.com/office/drawing/2014/main" id="{CC95797E-25F7-4C5A-9E4A-7F6C1D37728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884" name="Text Box 1">
          <a:extLst>
            <a:ext uri="{FF2B5EF4-FFF2-40B4-BE49-F238E27FC236}">
              <a16:creationId xmlns:a16="http://schemas.microsoft.com/office/drawing/2014/main" id="{2D00C11C-2146-426D-958A-1D28F9878C1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885" name="Text Box 1">
          <a:extLst>
            <a:ext uri="{FF2B5EF4-FFF2-40B4-BE49-F238E27FC236}">
              <a16:creationId xmlns:a16="http://schemas.microsoft.com/office/drawing/2014/main" id="{2939666A-11E6-4979-90B8-380F6AD02C6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886" name="Text Box 1">
          <a:extLst>
            <a:ext uri="{FF2B5EF4-FFF2-40B4-BE49-F238E27FC236}">
              <a16:creationId xmlns:a16="http://schemas.microsoft.com/office/drawing/2014/main" id="{40311130-E164-4C76-8D06-5F13DB6E68A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887" name="Text Box 1">
          <a:extLst>
            <a:ext uri="{FF2B5EF4-FFF2-40B4-BE49-F238E27FC236}">
              <a16:creationId xmlns:a16="http://schemas.microsoft.com/office/drawing/2014/main" id="{D3B5770A-7B61-4562-8990-45D9797211B1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888" name="Text Box 1">
          <a:extLst>
            <a:ext uri="{FF2B5EF4-FFF2-40B4-BE49-F238E27FC236}">
              <a16:creationId xmlns:a16="http://schemas.microsoft.com/office/drawing/2014/main" id="{15D613F1-CEC5-47C9-993C-FF84DB4E638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889" name="Text Box 1">
          <a:extLst>
            <a:ext uri="{FF2B5EF4-FFF2-40B4-BE49-F238E27FC236}">
              <a16:creationId xmlns:a16="http://schemas.microsoft.com/office/drawing/2014/main" id="{DCC606C0-0CEF-4B8F-80DE-003B5D17EA4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890" name="Text Box 1">
          <a:extLst>
            <a:ext uri="{FF2B5EF4-FFF2-40B4-BE49-F238E27FC236}">
              <a16:creationId xmlns:a16="http://schemas.microsoft.com/office/drawing/2014/main" id="{8F17E1C8-EEFB-4446-B1E1-D9C2C705456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891" name="Text Box 1">
          <a:extLst>
            <a:ext uri="{FF2B5EF4-FFF2-40B4-BE49-F238E27FC236}">
              <a16:creationId xmlns:a16="http://schemas.microsoft.com/office/drawing/2014/main" id="{8EF52B89-A067-484D-9AAB-F3A840B316E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892" name="Text Box 1">
          <a:extLst>
            <a:ext uri="{FF2B5EF4-FFF2-40B4-BE49-F238E27FC236}">
              <a16:creationId xmlns:a16="http://schemas.microsoft.com/office/drawing/2014/main" id="{51E27535-9668-4230-9F5D-F85DB39192B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893" name="Text Box 1">
          <a:extLst>
            <a:ext uri="{FF2B5EF4-FFF2-40B4-BE49-F238E27FC236}">
              <a16:creationId xmlns:a16="http://schemas.microsoft.com/office/drawing/2014/main" id="{47D316E9-C442-4DDA-8A8D-EBCEBB27147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894" name="Text Box 1">
          <a:extLst>
            <a:ext uri="{FF2B5EF4-FFF2-40B4-BE49-F238E27FC236}">
              <a16:creationId xmlns:a16="http://schemas.microsoft.com/office/drawing/2014/main" id="{5551887A-2CDA-401D-BD28-9215C381E00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895" name="Text Box 1">
          <a:extLst>
            <a:ext uri="{FF2B5EF4-FFF2-40B4-BE49-F238E27FC236}">
              <a16:creationId xmlns:a16="http://schemas.microsoft.com/office/drawing/2014/main" id="{774D80CF-4AB3-4CE5-BA8D-7DE3B64AF89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896" name="Text Box 1">
          <a:extLst>
            <a:ext uri="{FF2B5EF4-FFF2-40B4-BE49-F238E27FC236}">
              <a16:creationId xmlns:a16="http://schemas.microsoft.com/office/drawing/2014/main" id="{AD349F41-1FCB-45B3-A318-AD1C3175835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897" name="Text Box 1">
          <a:extLst>
            <a:ext uri="{FF2B5EF4-FFF2-40B4-BE49-F238E27FC236}">
              <a16:creationId xmlns:a16="http://schemas.microsoft.com/office/drawing/2014/main" id="{F6280831-C8BF-487A-9617-5BB429F7AE3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898" name="Text Box 1">
          <a:extLst>
            <a:ext uri="{FF2B5EF4-FFF2-40B4-BE49-F238E27FC236}">
              <a16:creationId xmlns:a16="http://schemas.microsoft.com/office/drawing/2014/main" id="{92FBDD2C-9D54-4460-AED0-87615AA4405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899" name="Text Box 1">
          <a:extLst>
            <a:ext uri="{FF2B5EF4-FFF2-40B4-BE49-F238E27FC236}">
              <a16:creationId xmlns:a16="http://schemas.microsoft.com/office/drawing/2014/main" id="{FDCD59B6-6801-4932-861F-2F304EFA5BE3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900" name="Text Box 1">
          <a:extLst>
            <a:ext uri="{FF2B5EF4-FFF2-40B4-BE49-F238E27FC236}">
              <a16:creationId xmlns:a16="http://schemas.microsoft.com/office/drawing/2014/main" id="{4C335686-7913-42E9-A957-5A4CC1C5EFE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901" name="Text Box 1">
          <a:extLst>
            <a:ext uri="{FF2B5EF4-FFF2-40B4-BE49-F238E27FC236}">
              <a16:creationId xmlns:a16="http://schemas.microsoft.com/office/drawing/2014/main" id="{51688329-26A4-4F13-BC10-F0786525813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902" name="Text Box 1">
          <a:extLst>
            <a:ext uri="{FF2B5EF4-FFF2-40B4-BE49-F238E27FC236}">
              <a16:creationId xmlns:a16="http://schemas.microsoft.com/office/drawing/2014/main" id="{DC85DE75-D393-4824-A497-AA26207352A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903" name="Text Box 1">
          <a:extLst>
            <a:ext uri="{FF2B5EF4-FFF2-40B4-BE49-F238E27FC236}">
              <a16:creationId xmlns:a16="http://schemas.microsoft.com/office/drawing/2014/main" id="{38D3D9AD-9435-4B6D-BA84-9E3FDE1FF49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904" name="Text Box 1">
          <a:extLst>
            <a:ext uri="{FF2B5EF4-FFF2-40B4-BE49-F238E27FC236}">
              <a16:creationId xmlns:a16="http://schemas.microsoft.com/office/drawing/2014/main" id="{DDC45C2B-428B-46EA-90F0-1451D1A6205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905" name="Text Box 1">
          <a:extLst>
            <a:ext uri="{FF2B5EF4-FFF2-40B4-BE49-F238E27FC236}">
              <a16:creationId xmlns:a16="http://schemas.microsoft.com/office/drawing/2014/main" id="{7EABB614-6FFA-4119-86D6-0744A1ABE7B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906" name="Text Box 1">
          <a:extLst>
            <a:ext uri="{FF2B5EF4-FFF2-40B4-BE49-F238E27FC236}">
              <a16:creationId xmlns:a16="http://schemas.microsoft.com/office/drawing/2014/main" id="{7CE8929A-B77F-48F7-BA7F-766E5ED7762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907" name="Text Box 1">
          <a:extLst>
            <a:ext uri="{FF2B5EF4-FFF2-40B4-BE49-F238E27FC236}">
              <a16:creationId xmlns:a16="http://schemas.microsoft.com/office/drawing/2014/main" id="{8B973DB3-2DBB-4C4D-AFD5-079AE1B08E0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908" name="Text Box 1">
          <a:extLst>
            <a:ext uri="{FF2B5EF4-FFF2-40B4-BE49-F238E27FC236}">
              <a16:creationId xmlns:a16="http://schemas.microsoft.com/office/drawing/2014/main" id="{38AAC5BE-4010-4556-86CA-E57B562615C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909" name="Text Box 1">
          <a:extLst>
            <a:ext uri="{FF2B5EF4-FFF2-40B4-BE49-F238E27FC236}">
              <a16:creationId xmlns:a16="http://schemas.microsoft.com/office/drawing/2014/main" id="{8A0AA53B-8759-46C1-93E9-E8556A9B0C2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910" name="Text Box 1">
          <a:extLst>
            <a:ext uri="{FF2B5EF4-FFF2-40B4-BE49-F238E27FC236}">
              <a16:creationId xmlns:a16="http://schemas.microsoft.com/office/drawing/2014/main" id="{ACDC6248-CB4E-45E7-93F5-8C61BAA2FF7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911" name="Text Box 1">
          <a:extLst>
            <a:ext uri="{FF2B5EF4-FFF2-40B4-BE49-F238E27FC236}">
              <a16:creationId xmlns:a16="http://schemas.microsoft.com/office/drawing/2014/main" id="{8EB919B8-DEA5-4421-9C9C-A3DB81CDFFB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912" name="Text Box 1">
          <a:extLst>
            <a:ext uri="{FF2B5EF4-FFF2-40B4-BE49-F238E27FC236}">
              <a16:creationId xmlns:a16="http://schemas.microsoft.com/office/drawing/2014/main" id="{3F075694-5733-4E4F-977C-891AE53D654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913" name="Text Box 1">
          <a:extLst>
            <a:ext uri="{FF2B5EF4-FFF2-40B4-BE49-F238E27FC236}">
              <a16:creationId xmlns:a16="http://schemas.microsoft.com/office/drawing/2014/main" id="{38503796-C424-4174-8AE1-C739CE02984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914" name="Text Box 1">
          <a:extLst>
            <a:ext uri="{FF2B5EF4-FFF2-40B4-BE49-F238E27FC236}">
              <a16:creationId xmlns:a16="http://schemas.microsoft.com/office/drawing/2014/main" id="{7E61E0CB-11D3-49B2-B6AE-37B0C74D8E7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915" name="Text Box 1">
          <a:extLst>
            <a:ext uri="{FF2B5EF4-FFF2-40B4-BE49-F238E27FC236}">
              <a16:creationId xmlns:a16="http://schemas.microsoft.com/office/drawing/2014/main" id="{6E7FCFE1-8197-4F74-88D7-A204161FCDA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60960</xdr:rowOff>
    </xdr:to>
    <xdr:sp macro="" textlink="">
      <xdr:nvSpPr>
        <xdr:cNvPr id="2916" name="Text Box 1">
          <a:extLst>
            <a:ext uri="{FF2B5EF4-FFF2-40B4-BE49-F238E27FC236}">
              <a16:creationId xmlns:a16="http://schemas.microsoft.com/office/drawing/2014/main" id="{29BEB27A-E695-4743-942D-88F489AB14C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917" name="Text Box 1">
          <a:extLst>
            <a:ext uri="{FF2B5EF4-FFF2-40B4-BE49-F238E27FC236}">
              <a16:creationId xmlns:a16="http://schemas.microsoft.com/office/drawing/2014/main" id="{36190FEC-4575-4901-8099-A887E2EFB6D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918" name="Text Box 1">
          <a:extLst>
            <a:ext uri="{FF2B5EF4-FFF2-40B4-BE49-F238E27FC236}">
              <a16:creationId xmlns:a16="http://schemas.microsoft.com/office/drawing/2014/main" id="{C1306A9F-488B-44F4-8D9E-7C6E043E4E7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919" name="Text Box 1">
          <a:extLst>
            <a:ext uri="{FF2B5EF4-FFF2-40B4-BE49-F238E27FC236}">
              <a16:creationId xmlns:a16="http://schemas.microsoft.com/office/drawing/2014/main" id="{B364D811-CCD7-48CC-BF27-9B3B1AEBA77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920" name="Text Box 1">
          <a:extLst>
            <a:ext uri="{FF2B5EF4-FFF2-40B4-BE49-F238E27FC236}">
              <a16:creationId xmlns:a16="http://schemas.microsoft.com/office/drawing/2014/main" id="{A6693283-648F-4309-B4B3-ACA959A0309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921" name="Text Box 1">
          <a:extLst>
            <a:ext uri="{FF2B5EF4-FFF2-40B4-BE49-F238E27FC236}">
              <a16:creationId xmlns:a16="http://schemas.microsoft.com/office/drawing/2014/main" id="{B16E30AA-DE96-4A27-AE48-DB2BED01DC0C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922" name="Text Box 1">
          <a:extLst>
            <a:ext uri="{FF2B5EF4-FFF2-40B4-BE49-F238E27FC236}">
              <a16:creationId xmlns:a16="http://schemas.microsoft.com/office/drawing/2014/main" id="{85027EE7-CC36-4E43-86DF-8F7926A267C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923" name="Text Box 1">
          <a:extLst>
            <a:ext uri="{FF2B5EF4-FFF2-40B4-BE49-F238E27FC236}">
              <a16:creationId xmlns:a16="http://schemas.microsoft.com/office/drawing/2014/main" id="{C7852AD8-A244-4CC7-B9A2-D31C6598E85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924" name="Text Box 1">
          <a:extLst>
            <a:ext uri="{FF2B5EF4-FFF2-40B4-BE49-F238E27FC236}">
              <a16:creationId xmlns:a16="http://schemas.microsoft.com/office/drawing/2014/main" id="{EF2F3316-E171-4C73-A81B-1A28A4AF9898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925" name="Text Box 1">
          <a:extLst>
            <a:ext uri="{FF2B5EF4-FFF2-40B4-BE49-F238E27FC236}">
              <a16:creationId xmlns:a16="http://schemas.microsoft.com/office/drawing/2014/main" id="{7151EF9E-DB60-4A30-9798-2D56BC9236E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926" name="Text Box 1">
          <a:extLst>
            <a:ext uri="{FF2B5EF4-FFF2-40B4-BE49-F238E27FC236}">
              <a16:creationId xmlns:a16="http://schemas.microsoft.com/office/drawing/2014/main" id="{B07E69E9-BCD3-4932-B1D9-7953265B3CD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927" name="Text Box 1">
          <a:extLst>
            <a:ext uri="{FF2B5EF4-FFF2-40B4-BE49-F238E27FC236}">
              <a16:creationId xmlns:a16="http://schemas.microsoft.com/office/drawing/2014/main" id="{9C715C34-18EB-4980-8D52-CE6C88C875BF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928" name="Text Box 1">
          <a:extLst>
            <a:ext uri="{FF2B5EF4-FFF2-40B4-BE49-F238E27FC236}">
              <a16:creationId xmlns:a16="http://schemas.microsoft.com/office/drawing/2014/main" id="{08C0C0AB-B69C-4762-BA69-014BC7266B6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929" name="Text Box 1">
          <a:extLst>
            <a:ext uri="{FF2B5EF4-FFF2-40B4-BE49-F238E27FC236}">
              <a16:creationId xmlns:a16="http://schemas.microsoft.com/office/drawing/2014/main" id="{AFF0083A-A069-4696-BBDB-96FCA74FCC9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930" name="Text Box 1">
          <a:extLst>
            <a:ext uri="{FF2B5EF4-FFF2-40B4-BE49-F238E27FC236}">
              <a16:creationId xmlns:a16="http://schemas.microsoft.com/office/drawing/2014/main" id="{3615AE71-7EA4-4277-A39C-52E93F07278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931" name="Text Box 1">
          <a:extLst>
            <a:ext uri="{FF2B5EF4-FFF2-40B4-BE49-F238E27FC236}">
              <a16:creationId xmlns:a16="http://schemas.microsoft.com/office/drawing/2014/main" id="{8E84FFD5-1FA2-44B2-960C-17DF0F4AE29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932" name="Text Box 1">
          <a:extLst>
            <a:ext uri="{FF2B5EF4-FFF2-40B4-BE49-F238E27FC236}">
              <a16:creationId xmlns:a16="http://schemas.microsoft.com/office/drawing/2014/main" id="{1E3E1207-0FF4-439D-8D4E-8C9A2370B6B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933" name="Text Box 1">
          <a:extLst>
            <a:ext uri="{FF2B5EF4-FFF2-40B4-BE49-F238E27FC236}">
              <a16:creationId xmlns:a16="http://schemas.microsoft.com/office/drawing/2014/main" id="{83591B55-FBF7-48F7-9067-11A97A6E71B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934" name="Text Box 1">
          <a:extLst>
            <a:ext uri="{FF2B5EF4-FFF2-40B4-BE49-F238E27FC236}">
              <a16:creationId xmlns:a16="http://schemas.microsoft.com/office/drawing/2014/main" id="{8355F317-B51E-46C3-AF72-440369FF4B50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935" name="Text Box 1">
          <a:extLst>
            <a:ext uri="{FF2B5EF4-FFF2-40B4-BE49-F238E27FC236}">
              <a16:creationId xmlns:a16="http://schemas.microsoft.com/office/drawing/2014/main" id="{2DEDBDD3-7712-4AAB-B3AE-B8DCE68302C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936" name="Text Box 1">
          <a:extLst>
            <a:ext uri="{FF2B5EF4-FFF2-40B4-BE49-F238E27FC236}">
              <a16:creationId xmlns:a16="http://schemas.microsoft.com/office/drawing/2014/main" id="{4BD85948-9512-4688-A17B-E539A7AF6F9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937" name="Text Box 1">
          <a:extLst>
            <a:ext uri="{FF2B5EF4-FFF2-40B4-BE49-F238E27FC236}">
              <a16:creationId xmlns:a16="http://schemas.microsoft.com/office/drawing/2014/main" id="{814EA39E-978D-453A-A080-C1BA7E85D06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938" name="Text Box 1">
          <a:extLst>
            <a:ext uri="{FF2B5EF4-FFF2-40B4-BE49-F238E27FC236}">
              <a16:creationId xmlns:a16="http://schemas.microsoft.com/office/drawing/2014/main" id="{B7687865-822B-494D-AE50-DF26E7342D5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939" name="Text Box 1">
          <a:extLst>
            <a:ext uri="{FF2B5EF4-FFF2-40B4-BE49-F238E27FC236}">
              <a16:creationId xmlns:a16="http://schemas.microsoft.com/office/drawing/2014/main" id="{11EFFF01-9140-4105-AE08-E01CAE8CC58B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940" name="Text Box 1">
          <a:extLst>
            <a:ext uri="{FF2B5EF4-FFF2-40B4-BE49-F238E27FC236}">
              <a16:creationId xmlns:a16="http://schemas.microsoft.com/office/drawing/2014/main" id="{73524FD1-BD7A-4E4A-9746-E91AB7FBDFB6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941" name="Text Box 1">
          <a:extLst>
            <a:ext uri="{FF2B5EF4-FFF2-40B4-BE49-F238E27FC236}">
              <a16:creationId xmlns:a16="http://schemas.microsoft.com/office/drawing/2014/main" id="{FCF4272E-CD7C-46EF-BD78-D74DC6A13B2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942" name="Text Box 1">
          <a:extLst>
            <a:ext uri="{FF2B5EF4-FFF2-40B4-BE49-F238E27FC236}">
              <a16:creationId xmlns:a16="http://schemas.microsoft.com/office/drawing/2014/main" id="{6D4B56D0-EB37-4197-8616-5432FCC4E7CD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943" name="Text Box 1">
          <a:extLst>
            <a:ext uri="{FF2B5EF4-FFF2-40B4-BE49-F238E27FC236}">
              <a16:creationId xmlns:a16="http://schemas.microsoft.com/office/drawing/2014/main" id="{D3B1C514-BB95-4AB2-BC88-9D09C9D22D0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944" name="Text Box 1">
          <a:extLst>
            <a:ext uri="{FF2B5EF4-FFF2-40B4-BE49-F238E27FC236}">
              <a16:creationId xmlns:a16="http://schemas.microsoft.com/office/drawing/2014/main" id="{B645CFDA-F0D0-4FFF-B690-43DD76A90BD2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945" name="Text Box 1">
          <a:extLst>
            <a:ext uri="{FF2B5EF4-FFF2-40B4-BE49-F238E27FC236}">
              <a16:creationId xmlns:a16="http://schemas.microsoft.com/office/drawing/2014/main" id="{886750FB-A9B4-4A1D-8209-3D009A926F69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946" name="Text Box 1">
          <a:extLst>
            <a:ext uri="{FF2B5EF4-FFF2-40B4-BE49-F238E27FC236}">
              <a16:creationId xmlns:a16="http://schemas.microsoft.com/office/drawing/2014/main" id="{52F929EA-6781-4EE1-AF08-7A4E9E3DCA8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947" name="Text Box 1">
          <a:extLst>
            <a:ext uri="{FF2B5EF4-FFF2-40B4-BE49-F238E27FC236}">
              <a16:creationId xmlns:a16="http://schemas.microsoft.com/office/drawing/2014/main" id="{CE0866F7-21C7-47FC-9FA0-6386DC22C675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38100</xdr:rowOff>
    </xdr:to>
    <xdr:sp macro="" textlink="">
      <xdr:nvSpPr>
        <xdr:cNvPr id="2948" name="Text Box 1">
          <a:extLst>
            <a:ext uri="{FF2B5EF4-FFF2-40B4-BE49-F238E27FC236}">
              <a16:creationId xmlns:a16="http://schemas.microsoft.com/office/drawing/2014/main" id="{E9C0B576-7E29-45E8-90D2-E91616DCB5E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22860</xdr:rowOff>
    </xdr:to>
    <xdr:sp macro="" textlink="">
      <xdr:nvSpPr>
        <xdr:cNvPr id="2949" name="Text Box 1">
          <a:extLst>
            <a:ext uri="{FF2B5EF4-FFF2-40B4-BE49-F238E27FC236}">
              <a16:creationId xmlns:a16="http://schemas.microsoft.com/office/drawing/2014/main" id="{887F30DE-9CB3-4D02-8BB6-222232C51F1A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950" name="Text Box 1">
          <a:extLst>
            <a:ext uri="{FF2B5EF4-FFF2-40B4-BE49-F238E27FC236}">
              <a16:creationId xmlns:a16="http://schemas.microsoft.com/office/drawing/2014/main" id="{168A0A43-F146-4350-BF79-5A77C9798F1E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951" name="Text Box 1">
          <a:extLst>
            <a:ext uri="{FF2B5EF4-FFF2-40B4-BE49-F238E27FC236}">
              <a16:creationId xmlns:a16="http://schemas.microsoft.com/office/drawing/2014/main" id="{700E269B-6D70-498E-9C03-CFCEED1BE83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952" name="Text Box 1">
          <a:extLst>
            <a:ext uri="{FF2B5EF4-FFF2-40B4-BE49-F238E27FC236}">
              <a16:creationId xmlns:a16="http://schemas.microsoft.com/office/drawing/2014/main" id="{5DA009CA-6A30-4549-8E90-20B8AB8DD4F4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14</xdr:row>
      <xdr:rowOff>0</xdr:rowOff>
    </xdr:from>
    <xdr:to>
      <xdr:col>0</xdr:col>
      <xdr:colOff>586740</xdr:colOff>
      <xdr:row>15</xdr:row>
      <xdr:rowOff>0</xdr:rowOff>
    </xdr:to>
    <xdr:sp macro="" textlink="">
      <xdr:nvSpPr>
        <xdr:cNvPr id="2953" name="Text Box 1">
          <a:extLst>
            <a:ext uri="{FF2B5EF4-FFF2-40B4-BE49-F238E27FC236}">
              <a16:creationId xmlns:a16="http://schemas.microsoft.com/office/drawing/2014/main" id="{02D305FF-4898-45B7-89AD-A0C91D005787}"/>
            </a:ext>
          </a:extLst>
        </xdr:cNvPr>
        <xdr:cNvSpPr txBox="1">
          <a:spLocks noChangeArrowheads="1"/>
        </xdr:cNvSpPr>
      </xdr:nvSpPr>
      <xdr:spPr bwMode="auto">
        <a:xfrm>
          <a:off x="510540" y="19583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2954" name="Text Box 1">
          <a:extLst>
            <a:ext uri="{FF2B5EF4-FFF2-40B4-BE49-F238E27FC236}">
              <a16:creationId xmlns:a16="http://schemas.microsoft.com/office/drawing/2014/main" id="{2FE3DFB9-DA2A-4253-965F-7090F91E388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2955" name="Text Box 1">
          <a:extLst>
            <a:ext uri="{FF2B5EF4-FFF2-40B4-BE49-F238E27FC236}">
              <a16:creationId xmlns:a16="http://schemas.microsoft.com/office/drawing/2014/main" id="{CB7B0712-E5D3-4786-BAD9-57FC61DBA8E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2956" name="Text Box 1">
          <a:extLst>
            <a:ext uri="{FF2B5EF4-FFF2-40B4-BE49-F238E27FC236}">
              <a16:creationId xmlns:a16="http://schemas.microsoft.com/office/drawing/2014/main" id="{F666DF4A-8E46-47E1-BD77-F1457FE17BD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2957" name="Text Box 1">
          <a:extLst>
            <a:ext uri="{FF2B5EF4-FFF2-40B4-BE49-F238E27FC236}">
              <a16:creationId xmlns:a16="http://schemas.microsoft.com/office/drawing/2014/main" id="{EA3F5963-B60E-4698-A15B-DA266B4DDDC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2958" name="Text Box 1">
          <a:extLst>
            <a:ext uri="{FF2B5EF4-FFF2-40B4-BE49-F238E27FC236}">
              <a16:creationId xmlns:a16="http://schemas.microsoft.com/office/drawing/2014/main" id="{11FBDAA1-0949-44B5-819F-85496235124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2959" name="Text Box 1">
          <a:extLst>
            <a:ext uri="{FF2B5EF4-FFF2-40B4-BE49-F238E27FC236}">
              <a16:creationId xmlns:a16="http://schemas.microsoft.com/office/drawing/2014/main" id="{DE409C9A-1EAA-4728-AA62-BB8B88175AE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2960" name="Text Box 1">
          <a:extLst>
            <a:ext uri="{FF2B5EF4-FFF2-40B4-BE49-F238E27FC236}">
              <a16:creationId xmlns:a16="http://schemas.microsoft.com/office/drawing/2014/main" id="{C3CACEAD-1C25-46A0-864A-0789C12D8F1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2961" name="Text Box 1">
          <a:extLst>
            <a:ext uri="{FF2B5EF4-FFF2-40B4-BE49-F238E27FC236}">
              <a16:creationId xmlns:a16="http://schemas.microsoft.com/office/drawing/2014/main" id="{0DEC2441-BBA5-4855-B84C-2376F408FA5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2962" name="Text Box 1">
          <a:extLst>
            <a:ext uri="{FF2B5EF4-FFF2-40B4-BE49-F238E27FC236}">
              <a16:creationId xmlns:a16="http://schemas.microsoft.com/office/drawing/2014/main" id="{4D59EB65-DA51-4441-B417-7739D881CB2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2963" name="Text Box 1">
          <a:extLst>
            <a:ext uri="{FF2B5EF4-FFF2-40B4-BE49-F238E27FC236}">
              <a16:creationId xmlns:a16="http://schemas.microsoft.com/office/drawing/2014/main" id="{1AB8370A-4D1E-4A3E-9192-3A500C94538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2964" name="Text Box 1">
          <a:extLst>
            <a:ext uri="{FF2B5EF4-FFF2-40B4-BE49-F238E27FC236}">
              <a16:creationId xmlns:a16="http://schemas.microsoft.com/office/drawing/2014/main" id="{7C4FBF2A-DB9A-40E3-9428-F5224708707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2965" name="Text Box 1">
          <a:extLst>
            <a:ext uri="{FF2B5EF4-FFF2-40B4-BE49-F238E27FC236}">
              <a16:creationId xmlns:a16="http://schemas.microsoft.com/office/drawing/2014/main" id="{9A7C9F92-1D3D-498D-A7D5-B70DDCB967A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2966" name="Text Box 1">
          <a:extLst>
            <a:ext uri="{FF2B5EF4-FFF2-40B4-BE49-F238E27FC236}">
              <a16:creationId xmlns:a16="http://schemas.microsoft.com/office/drawing/2014/main" id="{A08AE26A-9506-4D4A-97A8-D0750133B7B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2967" name="Text Box 1">
          <a:extLst>
            <a:ext uri="{FF2B5EF4-FFF2-40B4-BE49-F238E27FC236}">
              <a16:creationId xmlns:a16="http://schemas.microsoft.com/office/drawing/2014/main" id="{E88B4541-2B67-4D78-A656-5A3BA8915C6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2968" name="Text Box 1">
          <a:extLst>
            <a:ext uri="{FF2B5EF4-FFF2-40B4-BE49-F238E27FC236}">
              <a16:creationId xmlns:a16="http://schemas.microsoft.com/office/drawing/2014/main" id="{127A8DF5-12F3-4492-A662-A8A20264A09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2969" name="Text Box 1">
          <a:extLst>
            <a:ext uri="{FF2B5EF4-FFF2-40B4-BE49-F238E27FC236}">
              <a16:creationId xmlns:a16="http://schemas.microsoft.com/office/drawing/2014/main" id="{0872409B-13AB-4854-8B57-FD4857B8B89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2970" name="Text Box 1">
          <a:extLst>
            <a:ext uri="{FF2B5EF4-FFF2-40B4-BE49-F238E27FC236}">
              <a16:creationId xmlns:a16="http://schemas.microsoft.com/office/drawing/2014/main" id="{D4620959-9B33-4E21-A862-7EE5337CBCB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2971" name="Text Box 1">
          <a:extLst>
            <a:ext uri="{FF2B5EF4-FFF2-40B4-BE49-F238E27FC236}">
              <a16:creationId xmlns:a16="http://schemas.microsoft.com/office/drawing/2014/main" id="{8ECFFC6D-9844-48CC-969F-B2E9F8EE556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2972" name="Text Box 1">
          <a:extLst>
            <a:ext uri="{FF2B5EF4-FFF2-40B4-BE49-F238E27FC236}">
              <a16:creationId xmlns:a16="http://schemas.microsoft.com/office/drawing/2014/main" id="{AA1D8872-3CED-475B-B4F9-5B5F2116FF6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2973" name="Text Box 1">
          <a:extLst>
            <a:ext uri="{FF2B5EF4-FFF2-40B4-BE49-F238E27FC236}">
              <a16:creationId xmlns:a16="http://schemas.microsoft.com/office/drawing/2014/main" id="{B2E5FDAC-6D34-4144-9462-DEC434E82C7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2974" name="Text Box 1">
          <a:extLst>
            <a:ext uri="{FF2B5EF4-FFF2-40B4-BE49-F238E27FC236}">
              <a16:creationId xmlns:a16="http://schemas.microsoft.com/office/drawing/2014/main" id="{DE2FB5C0-9B31-48B5-8A32-223722B81BF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2975" name="Text Box 1">
          <a:extLst>
            <a:ext uri="{FF2B5EF4-FFF2-40B4-BE49-F238E27FC236}">
              <a16:creationId xmlns:a16="http://schemas.microsoft.com/office/drawing/2014/main" id="{454227FB-1679-45DB-B9EA-06D1C1C3251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2976" name="Text Box 1">
          <a:extLst>
            <a:ext uri="{FF2B5EF4-FFF2-40B4-BE49-F238E27FC236}">
              <a16:creationId xmlns:a16="http://schemas.microsoft.com/office/drawing/2014/main" id="{8A1C6B1C-445A-4450-9178-3C7149285D9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2977" name="Text Box 1">
          <a:extLst>
            <a:ext uri="{FF2B5EF4-FFF2-40B4-BE49-F238E27FC236}">
              <a16:creationId xmlns:a16="http://schemas.microsoft.com/office/drawing/2014/main" id="{4C91B609-3DF0-4F72-BB30-8E26CF61672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2978" name="Text Box 1">
          <a:extLst>
            <a:ext uri="{FF2B5EF4-FFF2-40B4-BE49-F238E27FC236}">
              <a16:creationId xmlns:a16="http://schemas.microsoft.com/office/drawing/2014/main" id="{504EED4B-941A-426D-9A0A-9FA8F103207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2979" name="Text Box 1">
          <a:extLst>
            <a:ext uri="{FF2B5EF4-FFF2-40B4-BE49-F238E27FC236}">
              <a16:creationId xmlns:a16="http://schemas.microsoft.com/office/drawing/2014/main" id="{5B4F12E9-7576-43E2-A002-663E82B10F2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2980" name="Text Box 1">
          <a:extLst>
            <a:ext uri="{FF2B5EF4-FFF2-40B4-BE49-F238E27FC236}">
              <a16:creationId xmlns:a16="http://schemas.microsoft.com/office/drawing/2014/main" id="{086EAD1F-105E-4E34-B229-B2F81E48435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2981" name="Text Box 1">
          <a:extLst>
            <a:ext uri="{FF2B5EF4-FFF2-40B4-BE49-F238E27FC236}">
              <a16:creationId xmlns:a16="http://schemas.microsoft.com/office/drawing/2014/main" id="{1A46F5A5-720C-488D-8FE0-CD761404F03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2982" name="Text Box 1">
          <a:extLst>
            <a:ext uri="{FF2B5EF4-FFF2-40B4-BE49-F238E27FC236}">
              <a16:creationId xmlns:a16="http://schemas.microsoft.com/office/drawing/2014/main" id="{2230CB5E-EE1C-48D8-861A-681C27992AD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2983" name="Text Box 1">
          <a:extLst>
            <a:ext uri="{FF2B5EF4-FFF2-40B4-BE49-F238E27FC236}">
              <a16:creationId xmlns:a16="http://schemas.microsoft.com/office/drawing/2014/main" id="{2994B9D4-7399-44F9-B168-64BAF7DAC59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2984" name="Text Box 1">
          <a:extLst>
            <a:ext uri="{FF2B5EF4-FFF2-40B4-BE49-F238E27FC236}">
              <a16:creationId xmlns:a16="http://schemas.microsoft.com/office/drawing/2014/main" id="{3536A069-7A6E-4D55-A769-E34E77F1ECC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2985" name="Text Box 1">
          <a:extLst>
            <a:ext uri="{FF2B5EF4-FFF2-40B4-BE49-F238E27FC236}">
              <a16:creationId xmlns:a16="http://schemas.microsoft.com/office/drawing/2014/main" id="{66D7075D-EE72-4613-8130-3C03F701B4A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2986" name="Text Box 1">
          <a:extLst>
            <a:ext uri="{FF2B5EF4-FFF2-40B4-BE49-F238E27FC236}">
              <a16:creationId xmlns:a16="http://schemas.microsoft.com/office/drawing/2014/main" id="{9CB2A95E-8C62-4BEA-8E49-A5708944860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2987" name="Text Box 1">
          <a:extLst>
            <a:ext uri="{FF2B5EF4-FFF2-40B4-BE49-F238E27FC236}">
              <a16:creationId xmlns:a16="http://schemas.microsoft.com/office/drawing/2014/main" id="{28B8905E-597A-4D3A-AC12-88DBBE181BE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2988" name="Text Box 1">
          <a:extLst>
            <a:ext uri="{FF2B5EF4-FFF2-40B4-BE49-F238E27FC236}">
              <a16:creationId xmlns:a16="http://schemas.microsoft.com/office/drawing/2014/main" id="{7C4297B4-5229-47EB-A448-080E7C3BB78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2989" name="Text Box 1">
          <a:extLst>
            <a:ext uri="{FF2B5EF4-FFF2-40B4-BE49-F238E27FC236}">
              <a16:creationId xmlns:a16="http://schemas.microsoft.com/office/drawing/2014/main" id="{47E83424-3A59-4155-B0CD-F91696423ED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2990" name="Text Box 1">
          <a:extLst>
            <a:ext uri="{FF2B5EF4-FFF2-40B4-BE49-F238E27FC236}">
              <a16:creationId xmlns:a16="http://schemas.microsoft.com/office/drawing/2014/main" id="{4AE532CC-8261-4EB5-A694-68708621AFD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2991" name="Text Box 1">
          <a:extLst>
            <a:ext uri="{FF2B5EF4-FFF2-40B4-BE49-F238E27FC236}">
              <a16:creationId xmlns:a16="http://schemas.microsoft.com/office/drawing/2014/main" id="{0553388B-131F-4BB5-85E7-94C825150D1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2992" name="Text Box 1">
          <a:extLst>
            <a:ext uri="{FF2B5EF4-FFF2-40B4-BE49-F238E27FC236}">
              <a16:creationId xmlns:a16="http://schemas.microsoft.com/office/drawing/2014/main" id="{516E9AD8-22C5-4F6B-871B-A12F0B8BE24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2993" name="Text Box 1">
          <a:extLst>
            <a:ext uri="{FF2B5EF4-FFF2-40B4-BE49-F238E27FC236}">
              <a16:creationId xmlns:a16="http://schemas.microsoft.com/office/drawing/2014/main" id="{C87CD2D3-5D53-4413-ABAB-0253FE0C8DB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2994" name="Text Box 1">
          <a:extLst>
            <a:ext uri="{FF2B5EF4-FFF2-40B4-BE49-F238E27FC236}">
              <a16:creationId xmlns:a16="http://schemas.microsoft.com/office/drawing/2014/main" id="{8F549C34-B31E-4B30-82BC-ECC6FC33166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2995" name="Text Box 1">
          <a:extLst>
            <a:ext uri="{FF2B5EF4-FFF2-40B4-BE49-F238E27FC236}">
              <a16:creationId xmlns:a16="http://schemas.microsoft.com/office/drawing/2014/main" id="{6FFA4AFC-5AFE-4FA1-8610-463C050BEF8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2996" name="Text Box 1">
          <a:extLst>
            <a:ext uri="{FF2B5EF4-FFF2-40B4-BE49-F238E27FC236}">
              <a16:creationId xmlns:a16="http://schemas.microsoft.com/office/drawing/2014/main" id="{A0682BB5-111D-417A-B205-B794107A29A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2997" name="Text Box 1">
          <a:extLst>
            <a:ext uri="{FF2B5EF4-FFF2-40B4-BE49-F238E27FC236}">
              <a16:creationId xmlns:a16="http://schemas.microsoft.com/office/drawing/2014/main" id="{34F76A58-DBF0-4269-AAD5-85C64932D16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2998" name="Text Box 1">
          <a:extLst>
            <a:ext uri="{FF2B5EF4-FFF2-40B4-BE49-F238E27FC236}">
              <a16:creationId xmlns:a16="http://schemas.microsoft.com/office/drawing/2014/main" id="{06FF06F1-97EC-4239-8BDB-FEE93EEA0F3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2999" name="Text Box 1">
          <a:extLst>
            <a:ext uri="{FF2B5EF4-FFF2-40B4-BE49-F238E27FC236}">
              <a16:creationId xmlns:a16="http://schemas.microsoft.com/office/drawing/2014/main" id="{DC33C544-894A-4285-B404-F5865D9CF7C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000" name="Text Box 1">
          <a:extLst>
            <a:ext uri="{FF2B5EF4-FFF2-40B4-BE49-F238E27FC236}">
              <a16:creationId xmlns:a16="http://schemas.microsoft.com/office/drawing/2014/main" id="{C483A8AE-7CE6-4492-9104-D88CEAFCDD7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001" name="Text Box 1">
          <a:extLst>
            <a:ext uri="{FF2B5EF4-FFF2-40B4-BE49-F238E27FC236}">
              <a16:creationId xmlns:a16="http://schemas.microsoft.com/office/drawing/2014/main" id="{57A84C73-EACA-4AE3-8B25-371426BE6F5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002" name="Text Box 1">
          <a:extLst>
            <a:ext uri="{FF2B5EF4-FFF2-40B4-BE49-F238E27FC236}">
              <a16:creationId xmlns:a16="http://schemas.microsoft.com/office/drawing/2014/main" id="{93A0CAFB-B277-42DB-B034-C5AA0F9AD3B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003" name="Text Box 1">
          <a:extLst>
            <a:ext uri="{FF2B5EF4-FFF2-40B4-BE49-F238E27FC236}">
              <a16:creationId xmlns:a16="http://schemas.microsoft.com/office/drawing/2014/main" id="{A12C55F8-048C-4076-9429-ABE3D4F1C55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004" name="Text Box 1">
          <a:extLst>
            <a:ext uri="{FF2B5EF4-FFF2-40B4-BE49-F238E27FC236}">
              <a16:creationId xmlns:a16="http://schemas.microsoft.com/office/drawing/2014/main" id="{28BF4BE7-4D15-442E-8081-3B4B1B9B008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005" name="Text Box 1">
          <a:extLst>
            <a:ext uri="{FF2B5EF4-FFF2-40B4-BE49-F238E27FC236}">
              <a16:creationId xmlns:a16="http://schemas.microsoft.com/office/drawing/2014/main" id="{4E4DFBD3-0401-40AE-9F8C-DAF74FBAE29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006" name="Text Box 1">
          <a:extLst>
            <a:ext uri="{FF2B5EF4-FFF2-40B4-BE49-F238E27FC236}">
              <a16:creationId xmlns:a16="http://schemas.microsoft.com/office/drawing/2014/main" id="{8A0EBD55-856F-4981-BE69-D45D74768CA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007" name="Text Box 1">
          <a:extLst>
            <a:ext uri="{FF2B5EF4-FFF2-40B4-BE49-F238E27FC236}">
              <a16:creationId xmlns:a16="http://schemas.microsoft.com/office/drawing/2014/main" id="{44AA951C-DA2B-4BE7-9FC3-B8FE9DF62F2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008" name="Text Box 1">
          <a:extLst>
            <a:ext uri="{FF2B5EF4-FFF2-40B4-BE49-F238E27FC236}">
              <a16:creationId xmlns:a16="http://schemas.microsoft.com/office/drawing/2014/main" id="{3D8D4825-29F8-449E-A9BD-66E6581B88F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009" name="Text Box 1">
          <a:extLst>
            <a:ext uri="{FF2B5EF4-FFF2-40B4-BE49-F238E27FC236}">
              <a16:creationId xmlns:a16="http://schemas.microsoft.com/office/drawing/2014/main" id="{326C5348-A669-44BB-9A07-DF59FA8FD02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010" name="Text Box 1">
          <a:extLst>
            <a:ext uri="{FF2B5EF4-FFF2-40B4-BE49-F238E27FC236}">
              <a16:creationId xmlns:a16="http://schemas.microsoft.com/office/drawing/2014/main" id="{7C60D0E4-E5FD-4CCB-8228-49A6F1FA701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011" name="Text Box 1">
          <a:extLst>
            <a:ext uri="{FF2B5EF4-FFF2-40B4-BE49-F238E27FC236}">
              <a16:creationId xmlns:a16="http://schemas.microsoft.com/office/drawing/2014/main" id="{B64D9F2E-85FF-42D8-BF7D-C893E67EB65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012" name="Text Box 1">
          <a:extLst>
            <a:ext uri="{FF2B5EF4-FFF2-40B4-BE49-F238E27FC236}">
              <a16:creationId xmlns:a16="http://schemas.microsoft.com/office/drawing/2014/main" id="{F0C888F5-EE9F-4DB3-9816-2102AB2D5DE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013" name="Text Box 1">
          <a:extLst>
            <a:ext uri="{FF2B5EF4-FFF2-40B4-BE49-F238E27FC236}">
              <a16:creationId xmlns:a16="http://schemas.microsoft.com/office/drawing/2014/main" id="{471C4DE1-D305-4F85-B87A-0E6077C074E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014" name="Text Box 1">
          <a:extLst>
            <a:ext uri="{FF2B5EF4-FFF2-40B4-BE49-F238E27FC236}">
              <a16:creationId xmlns:a16="http://schemas.microsoft.com/office/drawing/2014/main" id="{CD43A22C-849A-4BD2-A6FF-FE3A7A1BBDE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015" name="Text Box 1">
          <a:extLst>
            <a:ext uri="{FF2B5EF4-FFF2-40B4-BE49-F238E27FC236}">
              <a16:creationId xmlns:a16="http://schemas.microsoft.com/office/drawing/2014/main" id="{C014D0A2-40EF-4E0A-9300-E4276A685DB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016" name="Text Box 1">
          <a:extLst>
            <a:ext uri="{FF2B5EF4-FFF2-40B4-BE49-F238E27FC236}">
              <a16:creationId xmlns:a16="http://schemas.microsoft.com/office/drawing/2014/main" id="{C326EB79-6ED7-49D5-8B85-B2B0C5D78B8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017" name="Text Box 1">
          <a:extLst>
            <a:ext uri="{FF2B5EF4-FFF2-40B4-BE49-F238E27FC236}">
              <a16:creationId xmlns:a16="http://schemas.microsoft.com/office/drawing/2014/main" id="{31F2266F-DDEB-4865-8788-7BA0FDD1897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018" name="Text Box 1">
          <a:extLst>
            <a:ext uri="{FF2B5EF4-FFF2-40B4-BE49-F238E27FC236}">
              <a16:creationId xmlns:a16="http://schemas.microsoft.com/office/drawing/2014/main" id="{D8D49E55-622C-4F31-9ECA-71F902E690F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019" name="Text Box 1">
          <a:extLst>
            <a:ext uri="{FF2B5EF4-FFF2-40B4-BE49-F238E27FC236}">
              <a16:creationId xmlns:a16="http://schemas.microsoft.com/office/drawing/2014/main" id="{87B00318-81E1-4ED2-84C8-B520E059E7D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020" name="Text Box 1">
          <a:extLst>
            <a:ext uri="{FF2B5EF4-FFF2-40B4-BE49-F238E27FC236}">
              <a16:creationId xmlns:a16="http://schemas.microsoft.com/office/drawing/2014/main" id="{7B881883-4F52-492D-822C-59720BA2627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021" name="Text Box 1">
          <a:extLst>
            <a:ext uri="{FF2B5EF4-FFF2-40B4-BE49-F238E27FC236}">
              <a16:creationId xmlns:a16="http://schemas.microsoft.com/office/drawing/2014/main" id="{76EA4760-38A0-4725-B23E-B024A63C6E6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022" name="Text Box 1">
          <a:extLst>
            <a:ext uri="{FF2B5EF4-FFF2-40B4-BE49-F238E27FC236}">
              <a16:creationId xmlns:a16="http://schemas.microsoft.com/office/drawing/2014/main" id="{0C70873A-5225-4CFB-9AAF-5F65F423D50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023" name="Text Box 1">
          <a:extLst>
            <a:ext uri="{FF2B5EF4-FFF2-40B4-BE49-F238E27FC236}">
              <a16:creationId xmlns:a16="http://schemas.microsoft.com/office/drawing/2014/main" id="{76320D83-6C96-474C-9586-027A500626E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024" name="Text Box 1">
          <a:extLst>
            <a:ext uri="{FF2B5EF4-FFF2-40B4-BE49-F238E27FC236}">
              <a16:creationId xmlns:a16="http://schemas.microsoft.com/office/drawing/2014/main" id="{A00DD770-71A1-4C07-9B91-FBF102A87D3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025" name="Text Box 1">
          <a:extLst>
            <a:ext uri="{FF2B5EF4-FFF2-40B4-BE49-F238E27FC236}">
              <a16:creationId xmlns:a16="http://schemas.microsoft.com/office/drawing/2014/main" id="{ADDBB47B-5CA2-4005-B690-EC3AA1C4A76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026" name="Text Box 1">
          <a:extLst>
            <a:ext uri="{FF2B5EF4-FFF2-40B4-BE49-F238E27FC236}">
              <a16:creationId xmlns:a16="http://schemas.microsoft.com/office/drawing/2014/main" id="{C44F1151-3B91-4011-A0B2-32BEB13753F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027" name="Text Box 1">
          <a:extLst>
            <a:ext uri="{FF2B5EF4-FFF2-40B4-BE49-F238E27FC236}">
              <a16:creationId xmlns:a16="http://schemas.microsoft.com/office/drawing/2014/main" id="{928896C3-9C16-4BBE-9CF8-CC4E878D283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028" name="Text Box 1">
          <a:extLst>
            <a:ext uri="{FF2B5EF4-FFF2-40B4-BE49-F238E27FC236}">
              <a16:creationId xmlns:a16="http://schemas.microsoft.com/office/drawing/2014/main" id="{E888E5AD-AE9E-48DE-8EDD-42DAB59BFB3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029" name="Text Box 1">
          <a:extLst>
            <a:ext uri="{FF2B5EF4-FFF2-40B4-BE49-F238E27FC236}">
              <a16:creationId xmlns:a16="http://schemas.microsoft.com/office/drawing/2014/main" id="{4B0EAC61-46A9-47C7-AF65-07BB53A7197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030" name="Text Box 1">
          <a:extLst>
            <a:ext uri="{FF2B5EF4-FFF2-40B4-BE49-F238E27FC236}">
              <a16:creationId xmlns:a16="http://schemas.microsoft.com/office/drawing/2014/main" id="{DBAB1EDE-FC5F-4E9F-9D24-6B788F712EC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031" name="Text Box 1">
          <a:extLst>
            <a:ext uri="{FF2B5EF4-FFF2-40B4-BE49-F238E27FC236}">
              <a16:creationId xmlns:a16="http://schemas.microsoft.com/office/drawing/2014/main" id="{61A70ED2-E0E7-4049-951A-AC4F792A1A9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032" name="Text Box 1">
          <a:extLst>
            <a:ext uri="{FF2B5EF4-FFF2-40B4-BE49-F238E27FC236}">
              <a16:creationId xmlns:a16="http://schemas.microsoft.com/office/drawing/2014/main" id="{C381DFFE-5321-48FA-A0A5-2ED15AFA75A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033" name="Text Box 1">
          <a:extLst>
            <a:ext uri="{FF2B5EF4-FFF2-40B4-BE49-F238E27FC236}">
              <a16:creationId xmlns:a16="http://schemas.microsoft.com/office/drawing/2014/main" id="{5A8BA9DB-8C34-462F-A782-AC5C587C428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034" name="Text Box 1">
          <a:extLst>
            <a:ext uri="{FF2B5EF4-FFF2-40B4-BE49-F238E27FC236}">
              <a16:creationId xmlns:a16="http://schemas.microsoft.com/office/drawing/2014/main" id="{71911B65-7D71-4E09-9C28-0B3BA0E19CE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035" name="Text Box 1">
          <a:extLst>
            <a:ext uri="{FF2B5EF4-FFF2-40B4-BE49-F238E27FC236}">
              <a16:creationId xmlns:a16="http://schemas.microsoft.com/office/drawing/2014/main" id="{0480A903-0EE8-4E10-ACE6-6F12A58BAD5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036" name="Text Box 1">
          <a:extLst>
            <a:ext uri="{FF2B5EF4-FFF2-40B4-BE49-F238E27FC236}">
              <a16:creationId xmlns:a16="http://schemas.microsoft.com/office/drawing/2014/main" id="{468BF353-EC70-4325-9543-BC124B5D97C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037" name="Text Box 1">
          <a:extLst>
            <a:ext uri="{FF2B5EF4-FFF2-40B4-BE49-F238E27FC236}">
              <a16:creationId xmlns:a16="http://schemas.microsoft.com/office/drawing/2014/main" id="{E35D8388-FAA1-4774-8345-B86B241763F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038" name="Text Box 1">
          <a:extLst>
            <a:ext uri="{FF2B5EF4-FFF2-40B4-BE49-F238E27FC236}">
              <a16:creationId xmlns:a16="http://schemas.microsoft.com/office/drawing/2014/main" id="{C7AACC20-198C-4437-918F-0B602983E93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039" name="Text Box 1">
          <a:extLst>
            <a:ext uri="{FF2B5EF4-FFF2-40B4-BE49-F238E27FC236}">
              <a16:creationId xmlns:a16="http://schemas.microsoft.com/office/drawing/2014/main" id="{5D3588E8-34BA-4794-AB62-5BFFF48B620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040" name="Text Box 1">
          <a:extLst>
            <a:ext uri="{FF2B5EF4-FFF2-40B4-BE49-F238E27FC236}">
              <a16:creationId xmlns:a16="http://schemas.microsoft.com/office/drawing/2014/main" id="{020B1261-48E0-46EB-8F4B-F1A3C5EF247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041" name="Text Box 1">
          <a:extLst>
            <a:ext uri="{FF2B5EF4-FFF2-40B4-BE49-F238E27FC236}">
              <a16:creationId xmlns:a16="http://schemas.microsoft.com/office/drawing/2014/main" id="{34FA91BC-AA4B-4176-A4DE-FB636C129AE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042" name="Text Box 1">
          <a:extLst>
            <a:ext uri="{FF2B5EF4-FFF2-40B4-BE49-F238E27FC236}">
              <a16:creationId xmlns:a16="http://schemas.microsoft.com/office/drawing/2014/main" id="{51E67328-C457-4116-B544-E31D504F822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043" name="Text Box 1">
          <a:extLst>
            <a:ext uri="{FF2B5EF4-FFF2-40B4-BE49-F238E27FC236}">
              <a16:creationId xmlns:a16="http://schemas.microsoft.com/office/drawing/2014/main" id="{DBF491AB-4FA9-4511-8A3E-DF5245F6934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044" name="Text Box 1">
          <a:extLst>
            <a:ext uri="{FF2B5EF4-FFF2-40B4-BE49-F238E27FC236}">
              <a16:creationId xmlns:a16="http://schemas.microsoft.com/office/drawing/2014/main" id="{2BFEC381-F97B-4A2F-9FD3-83ABF22DE2B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045" name="Text Box 1">
          <a:extLst>
            <a:ext uri="{FF2B5EF4-FFF2-40B4-BE49-F238E27FC236}">
              <a16:creationId xmlns:a16="http://schemas.microsoft.com/office/drawing/2014/main" id="{05392EC0-E200-4E3B-B89D-41C4F0BD9F1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046" name="Text Box 1">
          <a:extLst>
            <a:ext uri="{FF2B5EF4-FFF2-40B4-BE49-F238E27FC236}">
              <a16:creationId xmlns:a16="http://schemas.microsoft.com/office/drawing/2014/main" id="{E100015C-DC9E-401E-80FB-4E65642E30A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047" name="Text Box 1">
          <a:extLst>
            <a:ext uri="{FF2B5EF4-FFF2-40B4-BE49-F238E27FC236}">
              <a16:creationId xmlns:a16="http://schemas.microsoft.com/office/drawing/2014/main" id="{30E0DDDC-E12B-4844-8146-28653F51DA8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048" name="Text Box 1">
          <a:extLst>
            <a:ext uri="{FF2B5EF4-FFF2-40B4-BE49-F238E27FC236}">
              <a16:creationId xmlns:a16="http://schemas.microsoft.com/office/drawing/2014/main" id="{1FE878FF-071F-42DF-97AB-1819198409B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049" name="Text Box 1">
          <a:extLst>
            <a:ext uri="{FF2B5EF4-FFF2-40B4-BE49-F238E27FC236}">
              <a16:creationId xmlns:a16="http://schemas.microsoft.com/office/drawing/2014/main" id="{8DC99CE8-385B-4969-A8BA-C86EB91E71E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050" name="Text Box 1">
          <a:extLst>
            <a:ext uri="{FF2B5EF4-FFF2-40B4-BE49-F238E27FC236}">
              <a16:creationId xmlns:a16="http://schemas.microsoft.com/office/drawing/2014/main" id="{F0A57DE3-66DA-4886-A259-2A77567CA9C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051" name="Text Box 1">
          <a:extLst>
            <a:ext uri="{FF2B5EF4-FFF2-40B4-BE49-F238E27FC236}">
              <a16:creationId xmlns:a16="http://schemas.microsoft.com/office/drawing/2014/main" id="{CA32CFE0-25C5-447B-B831-A27A65BA4BD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052" name="Text Box 1">
          <a:extLst>
            <a:ext uri="{FF2B5EF4-FFF2-40B4-BE49-F238E27FC236}">
              <a16:creationId xmlns:a16="http://schemas.microsoft.com/office/drawing/2014/main" id="{9AA44BD6-0FA5-4E1E-9A06-7EF7123165E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053" name="Text Box 1">
          <a:extLst>
            <a:ext uri="{FF2B5EF4-FFF2-40B4-BE49-F238E27FC236}">
              <a16:creationId xmlns:a16="http://schemas.microsoft.com/office/drawing/2014/main" id="{F7842A17-6CD2-46A5-816E-1B28B37DF33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054" name="Text Box 1">
          <a:extLst>
            <a:ext uri="{FF2B5EF4-FFF2-40B4-BE49-F238E27FC236}">
              <a16:creationId xmlns:a16="http://schemas.microsoft.com/office/drawing/2014/main" id="{EAA6C5EE-B5FF-4C84-BBDC-97FC6AE649F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055" name="Text Box 1">
          <a:extLst>
            <a:ext uri="{FF2B5EF4-FFF2-40B4-BE49-F238E27FC236}">
              <a16:creationId xmlns:a16="http://schemas.microsoft.com/office/drawing/2014/main" id="{B224EE2C-AD17-4CB0-A9C3-FFCA9B9758C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056" name="Text Box 1">
          <a:extLst>
            <a:ext uri="{FF2B5EF4-FFF2-40B4-BE49-F238E27FC236}">
              <a16:creationId xmlns:a16="http://schemas.microsoft.com/office/drawing/2014/main" id="{51DFA03A-FB70-4092-BFAE-ADC610188B0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057" name="Text Box 1">
          <a:extLst>
            <a:ext uri="{FF2B5EF4-FFF2-40B4-BE49-F238E27FC236}">
              <a16:creationId xmlns:a16="http://schemas.microsoft.com/office/drawing/2014/main" id="{BB44B8AC-10DE-47E7-B780-3375F7F6A1B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058" name="Text Box 1">
          <a:extLst>
            <a:ext uri="{FF2B5EF4-FFF2-40B4-BE49-F238E27FC236}">
              <a16:creationId xmlns:a16="http://schemas.microsoft.com/office/drawing/2014/main" id="{E443E5F2-1E07-4976-BA34-5F01CD7C42D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059" name="Text Box 1">
          <a:extLst>
            <a:ext uri="{FF2B5EF4-FFF2-40B4-BE49-F238E27FC236}">
              <a16:creationId xmlns:a16="http://schemas.microsoft.com/office/drawing/2014/main" id="{630152A0-3FDF-4174-B9AB-296BFE148FD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060" name="Text Box 1">
          <a:extLst>
            <a:ext uri="{FF2B5EF4-FFF2-40B4-BE49-F238E27FC236}">
              <a16:creationId xmlns:a16="http://schemas.microsoft.com/office/drawing/2014/main" id="{6EBBF0C3-F11E-4A45-9617-3B8FF3C0EE6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061" name="Text Box 1">
          <a:extLst>
            <a:ext uri="{FF2B5EF4-FFF2-40B4-BE49-F238E27FC236}">
              <a16:creationId xmlns:a16="http://schemas.microsoft.com/office/drawing/2014/main" id="{2E1E0BF7-56BC-4271-BD44-45C539767B8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062" name="Text Box 1">
          <a:extLst>
            <a:ext uri="{FF2B5EF4-FFF2-40B4-BE49-F238E27FC236}">
              <a16:creationId xmlns:a16="http://schemas.microsoft.com/office/drawing/2014/main" id="{13155E8E-E2AC-4E52-983B-670ECDB2C2B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063" name="Text Box 1">
          <a:extLst>
            <a:ext uri="{FF2B5EF4-FFF2-40B4-BE49-F238E27FC236}">
              <a16:creationId xmlns:a16="http://schemas.microsoft.com/office/drawing/2014/main" id="{33ABF73C-390F-4CE1-BEEA-D01AD358AF0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064" name="Text Box 1">
          <a:extLst>
            <a:ext uri="{FF2B5EF4-FFF2-40B4-BE49-F238E27FC236}">
              <a16:creationId xmlns:a16="http://schemas.microsoft.com/office/drawing/2014/main" id="{C2A6A4AE-FC92-47D5-8DB9-694E4D59687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065" name="Text Box 1">
          <a:extLst>
            <a:ext uri="{FF2B5EF4-FFF2-40B4-BE49-F238E27FC236}">
              <a16:creationId xmlns:a16="http://schemas.microsoft.com/office/drawing/2014/main" id="{2BB306F8-69C5-4923-A36C-8D28BA5DA4A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066" name="Text Box 1">
          <a:extLst>
            <a:ext uri="{FF2B5EF4-FFF2-40B4-BE49-F238E27FC236}">
              <a16:creationId xmlns:a16="http://schemas.microsoft.com/office/drawing/2014/main" id="{07B48B18-67F0-4959-98FB-A9ED8F7C249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067" name="Text Box 1">
          <a:extLst>
            <a:ext uri="{FF2B5EF4-FFF2-40B4-BE49-F238E27FC236}">
              <a16:creationId xmlns:a16="http://schemas.microsoft.com/office/drawing/2014/main" id="{4FDD5BDB-43D1-41C9-A021-056ADDD3FE8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068" name="Text Box 1">
          <a:extLst>
            <a:ext uri="{FF2B5EF4-FFF2-40B4-BE49-F238E27FC236}">
              <a16:creationId xmlns:a16="http://schemas.microsoft.com/office/drawing/2014/main" id="{D39F00B7-000E-431F-B3CD-6E64B42B1EC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069" name="Text Box 1">
          <a:extLst>
            <a:ext uri="{FF2B5EF4-FFF2-40B4-BE49-F238E27FC236}">
              <a16:creationId xmlns:a16="http://schemas.microsoft.com/office/drawing/2014/main" id="{F2C914B4-8D78-49FC-A9FD-15774611F88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070" name="Text Box 1">
          <a:extLst>
            <a:ext uri="{FF2B5EF4-FFF2-40B4-BE49-F238E27FC236}">
              <a16:creationId xmlns:a16="http://schemas.microsoft.com/office/drawing/2014/main" id="{E19F3964-60F4-42CA-AB11-33BBB92FEFA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071" name="Text Box 1">
          <a:extLst>
            <a:ext uri="{FF2B5EF4-FFF2-40B4-BE49-F238E27FC236}">
              <a16:creationId xmlns:a16="http://schemas.microsoft.com/office/drawing/2014/main" id="{C383258E-C510-496B-B6BB-0866565518F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072" name="Text Box 1">
          <a:extLst>
            <a:ext uri="{FF2B5EF4-FFF2-40B4-BE49-F238E27FC236}">
              <a16:creationId xmlns:a16="http://schemas.microsoft.com/office/drawing/2014/main" id="{FF5B3E89-A8E7-4086-B87B-7B09E31972B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073" name="Text Box 1">
          <a:extLst>
            <a:ext uri="{FF2B5EF4-FFF2-40B4-BE49-F238E27FC236}">
              <a16:creationId xmlns:a16="http://schemas.microsoft.com/office/drawing/2014/main" id="{3B4F6917-C5F9-48BC-8546-A5DF6FD6D6F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074" name="Text Box 1">
          <a:extLst>
            <a:ext uri="{FF2B5EF4-FFF2-40B4-BE49-F238E27FC236}">
              <a16:creationId xmlns:a16="http://schemas.microsoft.com/office/drawing/2014/main" id="{BFC487C7-D4B8-4D9F-A3F8-64F7BE81D5A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075" name="Text Box 1">
          <a:extLst>
            <a:ext uri="{FF2B5EF4-FFF2-40B4-BE49-F238E27FC236}">
              <a16:creationId xmlns:a16="http://schemas.microsoft.com/office/drawing/2014/main" id="{477EB004-CB5F-43E1-AD84-5DA7140EF88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076" name="Text Box 1">
          <a:extLst>
            <a:ext uri="{FF2B5EF4-FFF2-40B4-BE49-F238E27FC236}">
              <a16:creationId xmlns:a16="http://schemas.microsoft.com/office/drawing/2014/main" id="{D422750F-CB4C-4CC3-A31F-B077E771D0E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077" name="Text Box 1">
          <a:extLst>
            <a:ext uri="{FF2B5EF4-FFF2-40B4-BE49-F238E27FC236}">
              <a16:creationId xmlns:a16="http://schemas.microsoft.com/office/drawing/2014/main" id="{4031B0A5-7DF5-4E8A-9F30-C93552DF439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078" name="Text Box 1">
          <a:extLst>
            <a:ext uri="{FF2B5EF4-FFF2-40B4-BE49-F238E27FC236}">
              <a16:creationId xmlns:a16="http://schemas.microsoft.com/office/drawing/2014/main" id="{40201072-853D-4001-A3BE-4ED83F917A6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079" name="Text Box 1">
          <a:extLst>
            <a:ext uri="{FF2B5EF4-FFF2-40B4-BE49-F238E27FC236}">
              <a16:creationId xmlns:a16="http://schemas.microsoft.com/office/drawing/2014/main" id="{3EFEFBFC-A54C-4AF4-9839-40213F17E9F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080" name="Text Box 1">
          <a:extLst>
            <a:ext uri="{FF2B5EF4-FFF2-40B4-BE49-F238E27FC236}">
              <a16:creationId xmlns:a16="http://schemas.microsoft.com/office/drawing/2014/main" id="{6083905A-F791-46A2-9A5A-8135928F96F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081" name="Text Box 1">
          <a:extLst>
            <a:ext uri="{FF2B5EF4-FFF2-40B4-BE49-F238E27FC236}">
              <a16:creationId xmlns:a16="http://schemas.microsoft.com/office/drawing/2014/main" id="{005CE7C5-FD65-4FCA-A2C4-D4D8DE144E3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082" name="Text Box 1">
          <a:extLst>
            <a:ext uri="{FF2B5EF4-FFF2-40B4-BE49-F238E27FC236}">
              <a16:creationId xmlns:a16="http://schemas.microsoft.com/office/drawing/2014/main" id="{AAE5F5E1-587D-46E5-9049-225415467DD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083" name="Text Box 1">
          <a:extLst>
            <a:ext uri="{FF2B5EF4-FFF2-40B4-BE49-F238E27FC236}">
              <a16:creationId xmlns:a16="http://schemas.microsoft.com/office/drawing/2014/main" id="{80FD1372-A893-4F19-A128-2161971F27C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084" name="Text Box 1">
          <a:extLst>
            <a:ext uri="{FF2B5EF4-FFF2-40B4-BE49-F238E27FC236}">
              <a16:creationId xmlns:a16="http://schemas.microsoft.com/office/drawing/2014/main" id="{7F9FBFCD-0283-4DC4-80A1-EFA644D690A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085" name="Text Box 1">
          <a:extLst>
            <a:ext uri="{FF2B5EF4-FFF2-40B4-BE49-F238E27FC236}">
              <a16:creationId xmlns:a16="http://schemas.microsoft.com/office/drawing/2014/main" id="{45BC159B-411D-4F3C-807F-31B670EC1EC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086" name="Text Box 1">
          <a:extLst>
            <a:ext uri="{FF2B5EF4-FFF2-40B4-BE49-F238E27FC236}">
              <a16:creationId xmlns:a16="http://schemas.microsoft.com/office/drawing/2014/main" id="{5326C03B-4C50-43C4-8032-8B481AE5610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087" name="Text Box 1">
          <a:extLst>
            <a:ext uri="{FF2B5EF4-FFF2-40B4-BE49-F238E27FC236}">
              <a16:creationId xmlns:a16="http://schemas.microsoft.com/office/drawing/2014/main" id="{2F4DBA05-CDD3-4177-B843-AF694A42A42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088" name="Text Box 1">
          <a:extLst>
            <a:ext uri="{FF2B5EF4-FFF2-40B4-BE49-F238E27FC236}">
              <a16:creationId xmlns:a16="http://schemas.microsoft.com/office/drawing/2014/main" id="{CDACE6C5-9C41-4200-865F-FC10CC4D14C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089" name="Text Box 1">
          <a:extLst>
            <a:ext uri="{FF2B5EF4-FFF2-40B4-BE49-F238E27FC236}">
              <a16:creationId xmlns:a16="http://schemas.microsoft.com/office/drawing/2014/main" id="{8B64E74B-2AD6-486A-85AB-654855A8816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090" name="Text Box 1">
          <a:extLst>
            <a:ext uri="{FF2B5EF4-FFF2-40B4-BE49-F238E27FC236}">
              <a16:creationId xmlns:a16="http://schemas.microsoft.com/office/drawing/2014/main" id="{BA9808F5-5131-41C8-B162-DAD8C42DC99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091" name="Text Box 1">
          <a:extLst>
            <a:ext uri="{FF2B5EF4-FFF2-40B4-BE49-F238E27FC236}">
              <a16:creationId xmlns:a16="http://schemas.microsoft.com/office/drawing/2014/main" id="{1652D318-BFB4-4056-B655-CCC4689959B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092" name="Text Box 1">
          <a:extLst>
            <a:ext uri="{FF2B5EF4-FFF2-40B4-BE49-F238E27FC236}">
              <a16:creationId xmlns:a16="http://schemas.microsoft.com/office/drawing/2014/main" id="{5FEFC85E-40DE-4D6B-B9D9-27B73BDE831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093" name="Text Box 1">
          <a:extLst>
            <a:ext uri="{FF2B5EF4-FFF2-40B4-BE49-F238E27FC236}">
              <a16:creationId xmlns:a16="http://schemas.microsoft.com/office/drawing/2014/main" id="{8751BA28-D1B7-4147-BACA-A2EFF09253D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094" name="Text Box 1">
          <a:extLst>
            <a:ext uri="{FF2B5EF4-FFF2-40B4-BE49-F238E27FC236}">
              <a16:creationId xmlns:a16="http://schemas.microsoft.com/office/drawing/2014/main" id="{15D14665-5BA3-49CD-8FCA-C9857BC0762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095" name="Text Box 1">
          <a:extLst>
            <a:ext uri="{FF2B5EF4-FFF2-40B4-BE49-F238E27FC236}">
              <a16:creationId xmlns:a16="http://schemas.microsoft.com/office/drawing/2014/main" id="{248E7E49-A11F-49E2-BF96-D125FF076F4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096" name="Text Box 1">
          <a:extLst>
            <a:ext uri="{FF2B5EF4-FFF2-40B4-BE49-F238E27FC236}">
              <a16:creationId xmlns:a16="http://schemas.microsoft.com/office/drawing/2014/main" id="{38C6987B-4A49-4DF6-AE84-66809AD542F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097" name="Text Box 1">
          <a:extLst>
            <a:ext uri="{FF2B5EF4-FFF2-40B4-BE49-F238E27FC236}">
              <a16:creationId xmlns:a16="http://schemas.microsoft.com/office/drawing/2014/main" id="{9A044478-D50C-4991-9976-1B94D9AE7FD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098" name="Text Box 1">
          <a:extLst>
            <a:ext uri="{FF2B5EF4-FFF2-40B4-BE49-F238E27FC236}">
              <a16:creationId xmlns:a16="http://schemas.microsoft.com/office/drawing/2014/main" id="{3DC280F0-7197-4C9F-909C-46F8C003A7C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099" name="Text Box 1">
          <a:extLst>
            <a:ext uri="{FF2B5EF4-FFF2-40B4-BE49-F238E27FC236}">
              <a16:creationId xmlns:a16="http://schemas.microsoft.com/office/drawing/2014/main" id="{0462F51F-F65B-4311-BFA5-C3CC4294448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100" name="Text Box 1">
          <a:extLst>
            <a:ext uri="{FF2B5EF4-FFF2-40B4-BE49-F238E27FC236}">
              <a16:creationId xmlns:a16="http://schemas.microsoft.com/office/drawing/2014/main" id="{8F0B90BE-F06A-4743-982F-8CA36018E74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101" name="Text Box 1">
          <a:extLst>
            <a:ext uri="{FF2B5EF4-FFF2-40B4-BE49-F238E27FC236}">
              <a16:creationId xmlns:a16="http://schemas.microsoft.com/office/drawing/2014/main" id="{178D49DC-1177-4DDC-90DB-BE89D311C16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102" name="Text Box 1">
          <a:extLst>
            <a:ext uri="{FF2B5EF4-FFF2-40B4-BE49-F238E27FC236}">
              <a16:creationId xmlns:a16="http://schemas.microsoft.com/office/drawing/2014/main" id="{DACC0279-FEA9-49BE-A8D5-FA80A4EED0C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103" name="Text Box 1">
          <a:extLst>
            <a:ext uri="{FF2B5EF4-FFF2-40B4-BE49-F238E27FC236}">
              <a16:creationId xmlns:a16="http://schemas.microsoft.com/office/drawing/2014/main" id="{117856C5-FF5F-46C1-82E6-D2D37A2FF9E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104" name="Text Box 1">
          <a:extLst>
            <a:ext uri="{FF2B5EF4-FFF2-40B4-BE49-F238E27FC236}">
              <a16:creationId xmlns:a16="http://schemas.microsoft.com/office/drawing/2014/main" id="{1390E0F6-4770-4C1B-BC69-73FB164559A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105" name="Text Box 1">
          <a:extLst>
            <a:ext uri="{FF2B5EF4-FFF2-40B4-BE49-F238E27FC236}">
              <a16:creationId xmlns:a16="http://schemas.microsoft.com/office/drawing/2014/main" id="{09FD3EC3-1503-4EDA-BD45-A40313FE69E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106" name="Text Box 1">
          <a:extLst>
            <a:ext uri="{FF2B5EF4-FFF2-40B4-BE49-F238E27FC236}">
              <a16:creationId xmlns:a16="http://schemas.microsoft.com/office/drawing/2014/main" id="{CBACDC01-9EF3-4D0D-A011-2055868F52A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107" name="Text Box 1">
          <a:extLst>
            <a:ext uri="{FF2B5EF4-FFF2-40B4-BE49-F238E27FC236}">
              <a16:creationId xmlns:a16="http://schemas.microsoft.com/office/drawing/2014/main" id="{D2F5F139-7057-4B34-A779-14476ECC528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108" name="Text Box 1">
          <a:extLst>
            <a:ext uri="{FF2B5EF4-FFF2-40B4-BE49-F238E27FC236}">
              <a16:creationId xmlns:a16="http://schemas.microsoft.com/office/drawing/2014/main" id="{96674320-8CEB-4278-859B-C5E9169C786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109" name="Text Box 1">
          <a:extLst>
            <a:ext uri="{FF2B5EF4-FFF2-40B4-BE49-F238E27FC236}">
              <a16:creationId xmlns:a16="http://schemas.microsoft.com/office/drawing/2014/main" id="{89946BF0-31CA-4063-9378-F3E2EB44AC6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110" name="Text Box 1">
          <a:extLst>
            <a:ext uri="{FF2B5EF4-FFF2-40B4-BE49-F238E27FC236}">
              <a16:creationId xmlns:a16="http://schemas.microsoft.com/office/drawing/2014/main" id="{D1A9A721-B954-4711-B544-C5BEB06220B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111" name="Text Box 1">
          <a:extLst>
            <a:ext uri="{FF2B5EF4-FFF2-40B4-BE49-F238E27FC236}">
              <a16:creationId xmlns:a16="http://schemas.microsoft.com/office/drawing/2014/main" id="{B62FBBB9-8453-4096-A0E2-F9F42D72F4F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112" name="Text Box 1">
          <a:extLst>
            <a:ext uri="{FF2B5EF4-FFF2-40B4-BE49-F238E27FC236}">
              <a16:creationId xmlns:a16="http://schemas.microsoft.com/office/drawing/2014/main" id="{6F08BF76-0CB1-4E0F-BD3A-5461FFAF038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113" name="Text Box 1">
          <a:extLst>
            <a:ext uri="{FF2B5EF4-FFF2-40B4-BE49-F238E27FC236}">
              <a16:creationId xmlns:a16="http://schemas.microsoft.com/office/drawing/2014/main" id="{36EFDDF3-E319-4468-A8C6-3560B25B3EE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114" name="Text Box 1">
          <a:extLst>
            <a:ext uri="{FF2B5EF4-FFF2-40B4-BE49-F238E27FC236}">
              <a16:creationId xmlns:a16="http://schemas.microsoft.com/office/drawing/2014/main" id="{86EE5636-82B8-4746-A846-ED5382BAA9F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115" name="Text Box 1">
          <a:extLst>
            <a:ext uri="{FF2B5EF4-FFF2-40B4-BE49-F238E27FC236}">
              <a16:creationId xmlns:a16="http://schemas.microsoft.com/office/drawing/2014/main" id="{39D3039A-AC0B-4E25-8E25-653CDEBA671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116" name="Text Box 1">
          <a:extLst>
            <a:ext uri="{FF2B5EF4-FFF2-40B4-BE49-F238E27FC236}">
              <a16:creationId xmlns:a16="http://schemas.microsoft.com/office/drawing/2014/main" id="{75DEE771-A1FF-4346-9CF0-2CA4C6CC012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117" name="Text Box 1">
          <a:extLst>
            <a:ext uri="{FF2B5EF4-FFF2-40B4-BE49-F238E27FC236}">
              <a16:creationId xmlns:a16="http://schemas.microsoft.com/office/drawing/2014/main" id="{6DA79290-9997-4CB6-B901-A0EE5A06ECF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118" name="Text Box 1">
          <a:extLst>
            <a:ext uri="{FF2B5EF4-FFF2-40B4-BE49-F238E27FC236}">
              <a16:creationId xmlns:a16="http://schemas.microsoft.com/office/drawing/2014/main" id="{43518899-E7A0-4AD1-8CE4-67EBE961E63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119" name="Text Box 1">
          <a:extLst>
            <a:ext uri="{FF2B5EF4-FFF2-40B4-BE49-F238E27FC236}">
              <a16:creationId xmlns:a16="http://schemas.microsoft.com/office/drawing/2014/main" id="{DAE97EC9-EB84-4794-AAEE-9D3A134A48F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120" name="Text Box 1">
          <a:extLst>
            <a:ext uri="{FF2B5EF4-FFF2-40B4-BE49-F238E27FC236}">
              <a16:creationId xmlns:a16="http://schemas.microsoft.com/office/drawing/2014/main" id="{0FA02799-2CF1-4526-A749-CAD1D0328C2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121" name="Text Box 1">
          <a:extLst>
            <a:ext uri="{FF2B5EF4-FFF2-40B4-BE49-F238E27FC236}">
              <a16:creationId xmlns:a16="http://schemas.microsoft.com/office/drawing/2014/main" id="{90F81453-14B9-4890-B56E-5CB045D0F3F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122" name="Text Box 1">
          <a:extLst>
            <a:ext uri="{FF2B5EF4-FFF2-40B4-BE49-F238E27FC236}">
              <a16:creationId xmlns:a16="http://schemas.microsoft.com/office/drawing/2014/main" id="{28E11E74-0DD4-43B4-AF50-9C5264DBB46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123" name="Text Box 1">
          <a:extLst>
            <a:ext uri="{FF2B5EF4-FFF2-40B4-BE49-F238E27FC236}">
              <a16:creationId xmlns:a16="http://schemas.microsoft.com/office/drawing/2014/main" id="{3EB1D764-E57A-4182-B30C-B969212ED46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124" name="Text Box 1">
          <a:extLst>
            <a:ext uri="{FF2B5EF4-FFF2-40B4-BE49-F238E27FC236}">
              <a16:creationId xmlns:a16="http://schemas.microsoft.com/office/drawing/2014/main" id="{8E9FD949-CD9A-4274-AF5D-38FC34EE9C7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125" name="Text Box 1">
          <a:extLst>
            <a:ext uri="{FF2B5EF4-FFF2-40B4-BE49-F238E27FC236}">
              <a16:creationId xmlns:a16="http://schemas.microsoft.com/office/drawing/2014/main" id="{39F88D29-6580-4E20-AF73-F767F235E29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126" name="Text Box 1">
          <a:extLst>
            <a:ext uri="{FF2B5EF4-FFF2-40B4-BE49-F238E27FC236}">
              <a16:creationId xmlns:a16="http://schemas.microsoft.com/office/drawing/2014/main" id="{888B417B-8D84-446D-BC28-A07B16DB31A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127" name="Text Box 1">
          <a:extLst>
            <a:ext uri="{FF2B5EF4-FFF2-40B4-BE49-F238E27FC236}">
              <a16:creationId xmlns:a16="http://schemas.microsoft.com/office/drawing/2014/main" id="{EF709323-CCB6-4612-9359-4F69758AAC7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128" name="Text Box 1">
          <a:extLst>
            <a:ext uri="{FF2B5EF4-FFF2-40B4-BE49-F238E27FC236}">
              <a16:creationId xmlns:a16="http://schemas.microsoft.com/office/drawing/2014/main" id="{EBFEE5B7-85A7-485F-8CF9-69382287317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129" name="Text Box 1">
          <a:extLst>
            <a:ext uri="{FF2B5EF4-FFF2-40B4-BE49-F238E27FC236}">
              <a16:creationId xmlns:a16="http://schemas.microsoft.com/office/drawing/2014/main" id="{F86BA6AC-7EAC-4759-987D-DCF01610434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130" name="Text Box 1">
          <a:extLst>
            <a:ext uri="{FF2B5EF4-FFF2-40B4-BE49-F238E27FC236}">
              <a16:creationId xmlns:a16="http://schemas.microsoft.com/office/drawing/2014/main" id="{1CDA9F81-C736-423D-9D98-4928804D88D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131" name="Text Box 1">
          <a:extLst>
            <a:ext uri="{FF2B5EF4-FFF2-40B4-BE49-F238E27FC236}">
              <a16:creationId xmlns:a16="http://schemas.microsoft.com/office/drawing/2014/main" id="{B8FCB9D1-564D-43D6-80E2-946504A3DF3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132" name="Text Box 1">
          <a:extLst>
            <a:ext uri="{FF2B5EF4-FFF2-40B4-BE49-F238E27FC236}">
              <a16:creationId xmlns:a16="http://schemas.microsoft.com/office/drawing/2014/main" id="{4A132627-ECCB-4A40-AED7-11D6A9D80B5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133" name="Text Box 1">
          <a:extLst>
            <a:ext uri="{FF2B5EF4-FFF2-40B4-BE49-F238E27FC236}">
              <a16:creationId xmlns:a16="http://schemas.microsoft.com/office/drawing/2014/main" id="{0E676928-C376-42D8-8FBA-27A8093CB93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134" name="Text Box 1">
          <a:extLst>
            <a:ext uri="{FF2B5EF4-FFF2-40B4-BE49-F238E27FC236}">
              <a16:creationId xmlns:a16="http://schemas.microsoft.com/office/drawing/2014/main" id="{5D3325E4-BACD-4F79-91D7-41598E8F535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135" name="Text Box 1">
          <a:extLst>
            <a:ext uri="{FF2B5EF4-FFF2-40B4-BE49-F238E27FC236}">
              <a16:creationId xmlns:a16="http://schemas.microsoft.com/office/drawing/2014/main" id="{32332A50-CB44-499B-A407-E4202B6BBA9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136" name="Text Box 1">
          <a:extLst>
            <a:ext uri="{FF2B5EF4-FFF2-40B4-BE49-F238E27FC236}">
              <a16:creationId xmlns:a16="http://schemas.microsoft.com/office/drawing/2014/main" id="{8F52F836-5C8A-4885-A42F-D0AF46E15BB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137" name="Text Box 1">
          <a:extLst>
            <a:ext uri="{FF2B5EF4-FFF2-40B4-BE49-F238E27FC236}">
              <a16:creationId xmlns:a16="http://schemas.microsoft.com/office/drawing/2014/main" id="{E761086E-17FB-4D67-8CBE-0FB429D442A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138" name="Text Box 1">
          <a:extLst>
            <a:ext uri="{FF2B5EF4-FFF2-40B4-BE49-F238E27FC236}">
              <a16:creationId xmlns:a16="http://schemas.microsoft.com/office/drawing/2014/main" id="{E63CE5A0-9CB6-4237-8C61-ACB07C11076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139" name="Text Box 1">
          <a:extLst>
            <a:ext uri="{FF2B5EF4-FFF2-40B4-BE49-F238E27FC236}">
              <a16:creationId xmlns:a16="http://schemas.microsoft.com/office/drawing/2014/main" id="{16FD8DB3-CFD9-49E5-9F22-B1D956A2E21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140" name="Text Box 1">
          <a:extLst>
            <a:ext uri="{FF2B5EF4-FFF2-40B4-BE49-F238E27FC236}">
              <a16:creationId xmlns:a16="http://schemas.microsoft.com/office/drawing/2014/main" id="{196982DD-3AED-4C83-81EB-7C03BF3CFBB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141" name="Text Box 1">
          <a:extLst>
            <a:ext uri="{FF2B5EF4-FFF2-40B4-BE49-F238E27FC236}">
              <a16:creationId xmlns:a16="http://schemas.microsoft.com/office/drawing/2014/main" id="{86BCA182-77DB-4BC7-9ADD-D81F3D1837A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142" name="Text Box 1">
          <a:extLst>
            <a:ext uri="{FF2B5EF4-FFF2-40B4-BE49-F238E27FC236}">
              <a16:creationId xmlns:a16="http://schemas.microsoft.com/office/drawing/2014/main" id="{5A3353DF-F245-46ED-B987-C75BF794B10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143" name="Text Box 1">
          <a:extLst>
            <a:ext uri="{FF2B5EF4-FFF2-40B4-BE49-F238E27FC236}">
              <a16:creationId xmlns:a16="http://schemas.microsoft.com/office/drawing/2014/main" id="{D8AA1345-1154-4868-BB79-8A89AED709C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144" name="Text Box 1">
          <a:extLst>
            <a:ext uri="{FF2B5EF4-FFF2-40B4-BE49-F238E27FC236}">
              <a16:creationId xmlns:a16="http://schemas.microsoft.com/office/drawing/2014/main" id="{0EE0D0DC-26EF-47A0-9168-7B398EA44EE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145" name="Text Box 1">
          <a:extLst>
            <a:ext uri="{FF2B5EF4-FFF2-40B4-BE49-F238E27FC236}">
              <a16:creationId xmlns:a16="http://schemas.microsoft.com/office/drawing/2014/main" id="{EEE3698D-4AA5-4E19-AA34-ACB079480A7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146" name="Text Box 1">
          <a:extLst>
            <a:ext uri="{FF2B5EF4-FFF2-40B4-BE49-F238E27FC236}">
              <a16:creationId xmlns:a16="http://schemas.microsoft.com/office/drawing/2014/main" id="{F63E8F09-8325-48FB-9BCC-6ADE9F3DB37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147" name="Text Box 1">
          <a:extLst>
            <a:ext uri="{FF2B5EF4-FFF2-40B4-BE49-F238E27FC236}">
              <a16:creationId xmlns:a16="http://schemas.microsoft.com/office/drawing/2014/main" id="{2560F81B-E624-4268-BCB4-0799E9A1A21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148" name="Text Box 1">
          <a:extLst>
            <a:ext uri="{FF2B5EF4-FFF2-40B4-BE49-F238E27FC236}">
              <a16:creationId xmlns:a16="http://schemas.microsoft.com/office/drawing/2014/main" id="{7C3D5064-E085-462B-9615-F7B51219BB3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149" name="Text Box 1">
          <a:extLst>
            <a:ext uri="{FF2B5EF4-FFF2-40B4-BE49-F238E27FC236}">
              <a16:creationId xmlns:a16="http://schemas.microsoft.com/office/drawing/2014/main" id="{95822A36-2A38-49CD-B7F1-CD3B38D2869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150" name="Text Box 1">
          <a:extLst>
            <a:ext uri="{FF2B5EF4-FFF2-40B4-BE49-F238E27FC236}">
              <a16:creationId xmlns:a16="http://schemas.microsoft.com/office/drawing/2014/main" id="{4C8B0A6A-C3C6-4848-A1B2-3328352E73A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151" name="Text Box 1">
          <a:extLst>
            <a:ext uri="{FF2B5EF4-FFF2-40B4-BE49-F238E27FC236}">
              <a16:creationId xmlns:a16="http://schemas.microsoft.com/office/drawing/2014/main" id="{35E652DF-ABE2-4593-BFC3-220507D6857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152" name="Text Box 1">
          <a:extLst>
            <a:ext uri="{FF2B5EF4-FFF2-40B4-BE49-F238E27FC236}">
              <a16:creationId xmlns:a16="http://schemas.microsoft.com/office/drawing/2014/main" id="{6FF296C8-E5C9-497B-9D97-28B41CA7039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153" name="Text Box 1">
          <a:extLst>
            <a:ext uri="{FF2B5EF4-FFF2-40B4-BE49-F238E27FC236}">
              <a16:creationId xmlns:a16="http://schemas.microsoft.com/office/drawing/2014/main" id="{912AD217-18D8-44E6-80F0-81FEF7751F3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154" name="Text Box 1">
          <a:extLst>
            <a:ext uri="{FF2B5EF4-FFF2-40B4-BE49-F238E27FC236}">
              <a16:creationId xmlns:a16="http://schemas.microsoft.com/office/drawing/2014/main" id="{64905A55-98F0-43DD-A906-EFBAE1390D5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155" name="Text Box 1">
          <a:extLst>
            <a:ext uri="{FF2B5EF4-FFF2-40B4-BE49-F238E27FC236}">
              <a16:creationId xmlns:a16="http://schemas.microsoft.com/office/drawing/2014/main" id="{FEE7E896-2D13-43C9-B436-9DD15B889B9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156" name="Text Box 1">
          <a:extLst>
            <a:ext uri="{FF2B5EF4-FFF2-40B4-BE49-F238E27FC236}">
              <a16:creationId xmlns:a16="http://schemas.microsoft.com/office/drawing/2014/main" id="{29599019-254B-4455-BCCB-2910816A383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157" name="Text Box 1">
          <a:extLst>
            <a:ext uri="{FF2B5EF4-FFF2-40B4-BE49-F238E27FC236}">
              <a16:creationId xmlns:a16="http://schemas.microsoft.com/office/drawing/2014/main" id="{C9D0BD02-BCEC-4A3D-8C8B-73ADF3995E2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158" name="Text Box 1">
          <a:extLst>
            <a:ext uri="{FF2B5EF4-FFF2-40B4-BE49-F238E27FC236}">
              <a16:creationId xmlns:a16="http://schemas.microsoft.com/office/drawing/2014/main" id="{A44AE845-3DE0-4CD6-8AFB-9CEC5A05797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159" name="Text Box 1">
          <a:extLst>
            <a:ext uri="{FF2B5EF4-FFF2-40B4-BE49-F238E27FC236}">
              <a16:creationId xmlns:a16="http://schemas.microsoft.com/office/drawing/2014/main" id="{D3D8D1D2-7B83-4910-9261-35D2AA2C15D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160" name="Text Box 1">
          <a:extLst>
            <a:ext uri="{FF2B5EF4-FFF2-40B4-BE49-F238E27FC236}">
              <a16:creationId xmlns:a16="http://schemas.microsoft.com/office/drawing/2014/main" id="{79E45373-4140-4C12-B64E-FF011D1A4BB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161" name="Text Box 1">
          <a:extLst>
            <a:ext uri="{FF2B5EF4-FFF2-40B4-BE49-F238E27FC236}">
              <a16:creationId xmlns:a16="http://schemas.microsoft.com/office/drawing/2014/main" id="{0FE77C35-94F7-4FE7-ABA0-8EF2E29186A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162" name="Text Box 1">
          <a:extLst>
            <a:ext uri="{FF2B5EF4-FFF2-40B4-BE49-F238E27FC236}">
              <a16:creationId xmlns:a16="http://schemas.microsoft.com/office/drawing/2014/main" id="{42D813EA-8202-4AEC-8D6D-F965FA26CCC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163" name="Text Box 1">
          <a:extLst>
            <a:ext uri="{FF2B5EF4-FFF2-40B4-BE49-F238E27FC236}">
              <a16:creationId xmlns:a16="http://schemas.microsoft.com/office/drawing/2014/main" id="{9959DDB1-EAC7-44A6-9E74-6382F0EC389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164" name="Text Box 1">
          <a:extLst>
            <a:ext uri="{FF2B5EF4-FFF2-40B4-BE49-F238E27FC236}">
              <a16:creationId xmlns:a16="http://schemas.microsoft.com/office/drawing/2014/main" id="{B35C7A58-623A-4CF4-ACE4-78BE8C9228B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165" name="Text Box 1">
          <a:extLst>
            <a:ext uri="{FF2B5EF4-FFF2-40B4-BE49-F238E27FC236}">
              <a16:creationId xmlns:a16="http://schemas.microsoft.com/office/drawing/2014/main" id="{D330FCEE-6942-4AAA-86B5-8047EF6DD78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166" name="Text Box 1">
          <a:extLst>
            <a:ext uri="{FF2B5EF4-FFF2-40B4-BE49-F238E27FC236}">
              <a16:creationId xmlns:a16="http://schemas.microsoft.com/office/drawing/2014/main" id="{6B9275B4-6A1D-4195-8039-87B46DCA976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167" name="Text Box 1">
          <a:extLst>
            <a:ext uri="{FF2B5EF4-FFF2-40B4-BE49-F238E27FC236}">
              <a16:creationId xmlns:a16="http://schemas.microsoft.com/office/drawing/2014/main" id="{424D1C32-EF1D-4F9D-8720-2C6D805CA3F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168" name="Text Box 1">
          <a:extLst>
            <a:ext uri="{FF2B5EF4-FFF2-40B4-BE49-F238E27FC236}">
              <a16:creationId xmlns:a16="http://schemas.microsoft.com/office/drawing/2014/main" id="{92CD1ECD-E148-438D-A376-037442FA06E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169" name="Text Box 1">
          <a:extLst>
            <a:ext uri="{FF2B5EF4-FFF2-40B4-BE49-F238E27FC236}">
              <a16:creationId xmlns:a16="http://schemas.microsoft.com/office/drawing/2014/main" id="{AD08265F-8CE0-4E7F-9119-3ECD9CD1105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170" name="Text Box 1">
          <a:extLst>
            <a:ext uri="{FF2B5EF4-FFF2-40B4-BE49-F238E27FC236}">
              <a16:creationId xmlns:a16="http://schemas.microsoft.com/office/drawing/2014/main" id="{EA065556-5881-4F57-906B-98CAF75ABFF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171" name="Text Box 1">
          <a:extLst>
            <a:ext uri="{FF2B5EF4-FFF2-40B4-BE49-F238E27FC236}">
              <a16:creationId xmlns:a16="http://schemas.microsoft.com/office/drawing/2014/main" id="{A54C66B4-82A3-4063-83E0-E1BD3F08D85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172" name="Text Box 1">
          <a:extLst>
            <a:ext uri="{FF2B5EF4-FFF2-40B4-BE49-F238E27FC236}">
              <a16:creationId xmlns:a16="http://schemas.microsoft.com/office/drawing/2014/main" id="{0692ED0D-A33C-413B-AD8D-BE05DA5E127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173" name="Text Box 1">
          <a:extLst>
            <a:ext uri="{FF2B5EF4-FFF2-40B4-BE49-F238E27FC236}">
              <a16:creationId xmlns:a16="http://schemas.microsoft.com/office/drawing/2014/main" id="{D38797A8-44D8-41F0-B917-149A3112100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174" name="Text Box 1">
          <a:extLst>
            <a:ext uri="{FF2B5EF4-FFF2-40B4-BE49-F238E27FC236}">
              <a16:creationId xmlns:a16="http://schemas.microsoft.com/office/drawing/2014/main" id="{DB937BC2-9775-4A1A-AA4A-3649FD7D58D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175" name="Text Box 1">
          <a:extLst>
            <a:ext uri="{FF2B5EF4-FFF2-40B4-BE49-F238E27FC236}">
              <a16:creationId xmlns:a16="http://schemas.microsoft.com/office/drawing/2014/main" id="{78D8618A-DFC3-4702-AC5A-E6E8314EC32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176" name="Text Box 1">
          <a:extLst>
            <a:ext uri="{FF2B5EF4-FFF2-40B4-BE49-F238E27FC236}">
              <a16:creationId xmlns:a16="http://schemas.microsoft.com/office/drawing/2014/main" id="{2EDD83C4-7C65-4A5B-A996-27BF90AED84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177" name="Text Box 1">
          <a:extLst>
            <a:ext uri="{FF2B5EF4-FFF2-40B4-BE49-F238E27FC236}">
              <a16:creationId xmlns:a16="http://schemas.microsoft.com/office/drawing/2014/main" id="{A3D1EC9D-B457-4A54-8A75-613A14838C8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178" name="Text Box 1">
          <a:extLst>
            <a:ext uri="{FF2B5EF4-FFF2-40B4-BE49-F238E27FC236}">
              <a16:creationId xmlns:a16="http://schemas.microsoft.com/office/drawing/2014/main" id="{A796E54C-7758-408D-ABE4-DED167F0A02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179" name="Text Box 1">
          <a:extLst>
            <a:ext uri="{FF2B5EF4-FFF2-40B4-BE49-F238E27FC236}">
              <a16:creationId xmlns:a16="http://schemas.microsoft.com/office/drawing/2014/main" id="{B6CD2B51-D73B-4A1E-831D-58A57AFE4CA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180" name="Text Box 1">
          <a:extLst>
            <a:ext uri="{FF2B5EF4-FFF2-40B4-BE49-F238E27FC236}">
              <a16:creationId xmlns:a16="http://schemas.microsoft.com/office/drawing/2014/main" id="{6EB4CD6E-D0D3-4767-89C0-9A322B312D4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181" name="Text Box 1">
          <a:extLst>
            <a:ext uri="{FF2B5EF4-FFF2-40B4-BE49-F238E27FC236}">
              <a16:creationId xmlns:a16="http://schemas.microsoft.com/office/drawing/2014/main" id="{75C4E091-A10A-4330-B3DD-357314C4AC7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182" name="Text Box 1">
          <a:extLst>
            <a:ext uri="{FF2B5EF4-FFF2-40B4-BE49-F238E27FC236}">
              <a16:creationId xmlns:a16="http://schemas.microsoft.com/office/drawing/2014/main" id="{D23BA681-3ECF-463A-AF7A-0CA2FD39FE6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183" name="Text Box 1">
          <a:extLst>
            <a:ext uri="{FF2B5EF4-FFF2-40B4-BE49-F238E27FC236}">
              <a16:creationId xmlns:a16="http://schemas.microsoft.com/office/drawing/2014/main" id="{9AB39A84-E394-4E41-97AF-4F8BC663B09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184" name="Text Box 1">
          <a:extLst>
            <a:ext uri="{FF2B5EF4-FFF2-40B4-BE49-F238E27FC236}">
              <a16:creationId xmlns:a16="http://schemas.microsoft.com/office/drawing/2014/main" id="{61432E8B-5247-419C-A006-2DB5F64F1E0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185" name="Text Box 1">
          <a:extLst>
            <a:ext uri="{FF2B5EF4-FFF2-40B4-BE49-F238E27FC236}">
              <a16:creationId xmlns:a16="http://schemas.microsoft.com/office/drawing/2014/main" id="{EFF6A6FF-D238-4216-817F-AF83E98C4A6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186" name="Text Box 1">
          <a:extLst>
            <a:ext uri="{FF2B5EF4-FFF2-40B4-BE49-F238E27FC236}">
              <a16:creationId xmlns:a16="http://schemas.microsoft.com/office/drawing/2014/main" id="{B0DA6D80-BDB3-43ED-AC93-AA8762918F3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187" name="Text Box 1">
          <a:extLst>
            <a:ext uri="{FF2B5EF4-FFF2-40B4-BE49-F238E27FC236}">
              <a16:creationId xmlns:a16="http://schemas.microsoft.com/office/drawing/2014/main" id="{A0AC684A-F6F1-4BDE-BD43-0457AC2CBAB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188" name="Text Box 1">
          <a:extLst>
            <a:ext uri="{FF2B5EF4-FFF2-40B4-BE49-F238E27FC236}">
              <a16:creationId xmlns:a16="http://schemas.microsoft.com/office/drawing/2014/main" id="{4DBF3846-E114-4C12-BE2F-069CB11CD4F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189" name="Text Box 1">
          <a:extLst>
            <a:ext uri="{FF2B5EF4-FFF2-40B4-BE49-F238E27FC236}">
              <a16:creationId xmlns:a16="http://schemas.microsoft.com/office/drawing/2014/main" id="{3FF2DF6B-DAD8-44B9-8E82-05CC7756615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190" name="Text Box 1">
          <a:extLst>
            <a:ext uri="{FF2B5EF4-FFF2-40B4-BE49-F238E27FC236}">
              <a16:creationId xmlns:a16="http://schemas.microsoft.com/office/drawing/2014/main" id="{3BD93242-839B-4A01-9889-D1171D50618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191" name="Text Box 1">
          <a:extLst>
            <a:ext uri="{FF2B5EF4-FFF2-40B4-BE49-F238E27FC236}">
              <a16:creationId xmlns:a16="http://schemas.microsoft.com/office/drawing/2014/main" id="{823A3569-03FB-4896-AE6D-CC798741510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192" name="Text Box 1">
          <a:extLst>
            <a:ext uri="{FF2B5EF4-FFF2-40B4-BE49-F238E27FC236}">
              <a16:creationId xmlns:a16="http://schemas.microsoft.com/office/drawing/2014/main" id="{9CAA4302-C374-47A5-92BA-7CBC9F3CDC9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193" name="Text Box 1">
          <a:extLst>
            <a:ext uri="{FF2B5EF4-FFF2-40B4-BE49-F238E27FC236}">
              <a16:creationId xmlns:a16="http://schemas.microsoft.com/office/drawing/2014/main" id="{BD31523F-963D-4E6D-AD98-AE382ECD37D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194" name="Text Box 1">
          <a:extLst>
            <a:ext uri="{FF2B5EF4-FFF2-40B4-BE49-F238E27FC236}">
              <a16:creationId xmlns:a16="http://schemas.microsoft.com/office/drawing/2014/main" id="{C59BC7E0-FD48-4497-A11B-B54AA3BB460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195" name="Text Box 1">
          <a:extLst>
            <a:ext uri="{FF2B5EF4-FFF2-40B4-BE49-F238E27FC236}">
              <a16:creationId xmlns:a16="http://schemas.microsoft.com/office/drawing/2014/main" id="{F1643C00-75B1-46AD-9367-E7934288790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196" name="Text Box 1">
          <a:extLst>
            <a:ext uri="{FF2B5EF4-FFF2-40B4-BE49-F238E27FC236}">
              <a16:creationId xmlns:a16="http://schemas.microsoft.com/office/drawing/2014/main" id="{E9D67E6B-06B4-4F29-9BC5-0C28BA565E4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197" name="Text Box 1">
          <a:extLst>
            <a:ext uri="{FF2B5EF4-FFF2-40B4-BE49-F238E27FC236}">
              <a16:creationId xmlns:a16="http://schemas.microsoft.com/office/drawing/2014/main" id="{27C0AD42-852C-4E6C-83B0-2CC13E73115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198" name="Text Box 1">
          <a:extLst>
            <a:ext uri="{FF2B5EF4-FFF2-40B4-BE49-F238E27FC236}">
              <a16:creationId xmlns:a16="http://schemas.microsoft.com/office/drawing/2014/main" id="{961C9D7D-C00A-46FE-9817-1872895D55E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199" name="Text Box 1">
          <a:extLst>
            <a:ext uri="{FF2B5EF4-FFF2-40B4-BE49-F238E27FC236}">
              <a16:creationId xmlns:a16="http://schemas.microsoft.com/office/drawing/2014/main" id="{CECEF028-2458-4A1C-A653-D3397AB58A2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200" name="Text Box 1">
          <a:extLst>
            <a:ext uri="{FF2B5EF4-FFF2-40B4-BE49-F238E27FC236}">
              <a16:creationId xmlns:a16="http://schemas.microsoft.com/office/drawing/2014/main" id="{98256F6F-1C8A-4B4A-A80D-93C85E53CBB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201" name="Text Box 1">
          <a:extLst>
            <a:ext uri="{FF2B5EF4-FFF2-40B4-BE49-F238E27FC236}">
              <a16:creationId xmlns:a16="http://schemas.microsoft.com/office/drawing/2014/main" id="{891228A0-6B72-4416-9AD6-1C4AE2CA2C2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202" name="Text Box 1">
          <a:extLst>
            <a:ext uri="{FF2B5EF4-FFF2-40B4-BE49-F238E27FC236}">
              <a16:creationId xmlns:a16="http://schemas.microsoft.com/office/drawing/2014/main" id="{97681417-6EE9-4C11-86AE-253774F7C2B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203" name="Text Box 1">
          <a:extLst>
            <a:ext uri="{FF2B5EF4-FFF2-40B4-BE49-F238E27FC236}">
              <a16:creationId xmlns:a16="http://schemas.microsoft.com/office/drawing/2014/main" id="{B65B93ED-1952-412F-8D56-1093E707D4B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204" name="Text Box 1">
          <a:extLst>
            <a:ext uri="{FF2B5EF4-FFF2-40B4-BE49-F238E27FC236}">
              <a16:creationId xmlns:a16="http://schemas.microsoft.com/office/drawing/2014/main" id="{B0457FD3-4B0C-4748-A234-57BD9A0530F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205" name="Text Box 1">
          <a:extLst>
            <a:ext uri="{FF2B5EF4-FFF2-40B4-BE49-F238E27FC236}">
              <a16:creationId xmlns:a16="http://schemas.microsoft.com/office/drawing/2014/main" id="{1BC62720-772F-42FB-8622-4033B492F5F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206" name="Text Box 1">
          <a:extLst>
            <a:ext uri="{FF2B5EF4-FFF2-40B4-BE49-F238E27FC236}">
              <a16:creationId xmlns:a16="http://schemas.microsoft.com/office/drawing/2014/main" id="{2DF8372A-28D4-4AFF-9531-67C63AEA999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207" name="Text Box 1">
          <a:extLst>
            <a:ext uri="{FF2B5EF4-FFF2-40B4-BE49-F238E27FC236}">
              <a16:creationId xmlns:a16="http://schemas.microsoft.com/office/drawing/2014/main" id="{7E17849B-ACE3-4E0E-8359-301478C3117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208" name="Text Box 1">
          <a:extLst>
            <a:ext uri="{FF2B5EF4-FFF2-40B4-BE49-F238E27FC236}">
              <a16:creationId xmlns:a16="http://schemas.microsoft.com/office/drawing/2014/main" id="{99D0475E-EEC1-42B0-8754-E0A023D185A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209" name="Text Box 1">
          <a:extLst>
            <a:ext uri="{FF2B5EF4-FFF2-40B4-BE49-F238E27FC236}">
              <a16:creationId xmlns:a16="http://schemas.microsoft.com/office/drawing/2014/main" id="{F3458B89-806E-43B9-884E-43D948BB8F2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210" name="Text Box 1">
          <a:extLst>
            <a:ext uri="{FF2B5EF4-FFF2-40B4-BE49-F238E27FC236}">
              <a16:creationId xmlns:a16="http://schemas.microsoft.com/office/drawing/2014/main" id="{3E7810B5-9BF5-4638-8579-18A61C6B1B7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211" name="Text Box 1">
          <a:extLst>
            <a:ext uri="{FF2B5EF4-FFF2-40B4-BE49-F238E27FC236}">
              <a16:creationId xmlns:a16="http://schemas.microsoft.com/office/drawing/2014/main" id="{4DFF299B-D59D-49CA-AA53-F7FC573B3EC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212" name="Text Box 1">
          <a:extLst>
            <a:ext uri="{FF2B5EF4-FFF2-40B4-BE49-F238E27FC236}">
              <a16:creationId xmlns:a16="http://schemas.microsoft.com/office/drawing/2014/main" id="{5F5FD4B8-8701-446F-81BB-ED32E7B1850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213" name="Text Box 1">
          <a:extLst>
            <a:ext uri="{FF2B5EF4-FFF2-40B4-BE49-F238E27FC236}">
              <a16:creationId xmlns:a16="http://schemas.microsoft.com/office/drawing/2014/main" id="{5B65C0FE-05EE-4565-8B0F-DB1BFC41F12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214" name="Text Box 1">
          <a:extLst>
            <a:ext uri="{FF2B5EF4-FFF2-40B4-BE49-F238E27FC236}">
              <a16:creationId xmlns:a16="http://schemas.microsoft.com/office/drawing/2014/main" id="{011CE325-F287-4B16-B23A-3D78AC04CD0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215" name="Text Box 1">
          <a:extLst>
            <a:ext uri="{FF2B5EF4-FFF2-40B4-BE49-F238E27FC236}">
              <a16:creationId xmlns:a16="http://schemas.microsoft.com/office/drawing/2014/main" id="{C4441DE2-21E1-4615-959E-6D34E8E1BFE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216" name="Text Box 1">
          <a:extLst>
            <a:ext uri="{FF2B5EF4-FFF2-40B4-BE49-F238E27FC236}">
              <a16:creationId xmlns:a16="http://schemas.microsoft.com/office/drawing/2014/main" id="{C01F9F29-461A-4D1C-8CDA-18C5587540D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217" name="Text Box 1">
          <a:extLst>
            <a:ext uri="{FF2B5EF4-FFF2-40B4-BE49-F238E27FC236}">
              <a16:creationId xmlns:a16="http://schemas.microsoft.com/office/drawing/2014/main" id="{D7B09E15-76FA-4023-AAB1-668844B9607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218" name="Text Box 1">
          <a:extLst>
            <a:ext uri="{FF2B5EF4-FFF2-40B4-BE49-F238E27FC236}">
              <a16:creationId xmlns:a16="http://schemas.microsoft.com/office/drawing/2014/main" id="{92AEB055-7F27-47BA-B278-9C780330C66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219" name="Text Box 1">
          <a:extLst>
            <a:ext uri="{FF2B5EF4-FFF2-40B4-BE49-F238E27FC236}">
              <a16:creationId xmlns:a16="http://schemas.microsoft.com/office/drawing/2014/main" id="{19AC2A88-F4C8-4D51-B072-4405280E5AB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220" name="Text Box 1">
          <a:extLst>
            <a:ext uri="{FF2B5EF4-FFF2-40B4-BE49-F238E27FC236}">
              <a16:creationId xmlns:a16="http://schemas.microsoft.com/office/drawing/2014/main" id="{3938B3AA-04AF-41BA-8718-C70C9D02663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221" name="Text Box 1">
          <a:extLst>
            <a:ext uri="{FF2B5EF4-FFF2-40B4-BE49-F238E27FC236}">
              <a16:creationId xmlns:a16="http://schemas.microsoft.com/office/drawing/2014/main" id="{FC0CF9E1-FE3A-4E7A-85F6-66E80459557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222" name="Text Box 1">
          <a:extLst>
            <a:ext uri="{FF2B5EF4-FFF2-40B4-BE49-F238E27FC236}">
              <a16:creationId xmlns:a16="http://schemas.microsoft.com/office/drawing/2014/main" id="{23EE4FFF-04CC-4423-8492-55F67680DEA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223" name="Text Box 1">
          <a:extLst>
            <a:ext uri="{FF2B5EF4-FFF2-40B4-BE49-F238E27FC236}">
              <a16:creationId xmlns:a16="http://schemas.microsoft.com/office/drawing/2014/main" id="{0B523A32-F3C5-4C09-A88D-A703C494026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224" name="Text Box 1">
          <a:extLst>
            <a:ext uri="{FF2B5EF4-FFF2-40B4-BE49-F238E27FC236}">
              <a16:creationId xmlns:a16="http://schemas.microsoft.com/office/drawing/2014/main" id="{C98062BD-D689-42D5-BA00-C0756CC29B2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225" name="Text Box 1">
          <a:extLst>
            <a:ext uri="{FF2B5EF4-FFF2-40B4-BE49-F238E27FC236}">
              <a16:creationId xmlns:a16="http://schemas.microsoft.com/office/drawing/2014/main" id="{BD5CC341-2AE0-4C06-9654-967F81730D5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226" name="Text Box 1">
          <a:extLst>
            <a:ext uri="{FF2B5EF4-FFF2-40B4-BE49-F238E27FC236}">
              <a16:creationId xmlns:a16="http://schemas.microsoft.com/office/drawing/2014/main" id="{FB51C3E1-466D-4AD8-8B53-78EE27BD75E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227" name="Text Box 1">
          <a:extLst>
            <a:ext uri="{FF2B5EF4-FFF2-40B4-BE49-F238E27FC236}">
              <a16:creationId xmlns:a16="http://schemas.microsoft.com/office/drawing/2014/main" id="{ED70A050-B043-4191-B304-18A6C8D2DB7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228" name="Text Box 1">
          <a:extLst>
            <a:ext uri="{FF2B5EF4-FFF2-40B4-BE49-F238E27FC236}">
              <a16:creationId xmlns:a16="http://schemas.microsoft.com/office/drawing/2014/main" id="{398DB2AF-92BF-4EBA-B1E2-9E0E61F3420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229" name="Text Box 1">
          <a:extLst>
            <a:ext uri="{FF2B5EF4-FFF2-40B4-BE49-F238E27FC236}">
              <a16:creationId xmlns:a16="http://schemas.microsoft.com/office/drawing/2014/main" id="{FF103EC3-386D-4C7A-A798-C5E2DE69C7B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230" name="Text Box 1">
          <a:extLst>
            <a:ext uri="{FF2B5EF4-FFF2-40B4-BE49-F238E27FC236}">
              <a16:creationId xmlns:a16="http://schemas.microsoft.com/office/drawing/2014/main" id="{3BD57A66-44C9-49DE-A324-AB38CD07606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231" name="Text Box 1">
          <a:extLst>
            <a:ext uri="{FF2B5EF4-FFF2-40B4-BE49-F238E27FC236}">
              <a16:creationId xmlns:a16="http://schemas.microsoft.com/office/drawing/2014/main" id="{3EE19271-5929-47AE-8374-D37D93ED46D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232" name="Text Box 1">
          <a:extLst>
            <a:ext uri="{FF2B5EF4-FFF2-40B4-BE49-F238E27FC236}">
              <a16:creationId xmlns:a16="http://schemas.microsoft.com/office/drawing/2014/main" id="{4A6479BE-5AEB-4611-A5D5-42E8AED5EC1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233" name="Text Box 1">
          <a:extLst>
            <a:ext uri="{FF2B5EF4-FFF2-40B4-BE49-F238E27FC236}">
              <a16:creationId xmlns:a16="http://schemas.microsoft.com/office/drawing/2014/main" id="{089ED53D-89E4-405E-83AA-0469DD6540E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234" name="Text Box 1">
          <a:extLst>
            <a:ext uri="{FF2B5EF4-FFF2-40B4-BE49-F238E27FC236}">
              <a16:creationId xmlns:a16="http://schemas.microsoft.com/office/drawing/2014/main" id="{8C3B1A6C-1A65-4AF9-A62E-568380D2FA2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235" name="Text Box 1">
          <a:extLst>
            <a:ext uri="{FF2B5EF4-FFF2-40B4-BE49-F238E27FC236}">
              <a16:creationId xmlns:a16="http://schemas.microsoft.com/office/drawing/2014/main" id="{92A28FFD-73A8-41CD-AC21-9EDCD4D36CA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236" name="Text Box 1">
          <a:extLst>
            <a:ext uri="{FF2B5EF4-FFF2-40B4-BE49-F238E27FC236}">
              <a16:creationId xmlns:a16="http://schemas.microsoft.com/office/drawing/2014/main" id="{1DC19C6D-DA50-48C7-BAE0-2EE3FD19F42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237" name="Text Box 1">
          <a:extLst>
            <a:ext uri="{FF2B5EF4-FFF2-40B4-BE49-F238E27FC236}">
              <a16:creationId xmlns:a16="http://schemas.microsoft.com/office/drawing/2014/main" id="{C675765B-0DF3-433C-955D-5C401C767AB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238" name="Text Box 1">
          <a:extLst>
            <a:ext uri="{FF2B5EF4-FFF2-40B4-BE49-F238E27FC236}">
              <a16:creationId xmlns:a16="http://schemas.microsoft.com/office/drawing/2014/main" id="{57E0BCF9-FA38-4896-A96E-A87FFD4C4C7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239" name="Text Box 1">
          <a:extLst>
            <a:ext uri="{FF2B5EF4-FFF2-40B4-BE49-F238E27FC236}">
              <a16:creationId xmlns:a16="http://schemas.microsoft.com/office/drawing/2014/main" id="{0575948B-0B50-4482-9A51-F49DDCD81D1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240" name="Text Box 1">
          <a:extLst>
            <a:ext uri="{FF2B5EF4-FFF2-40B4-BE49-F238E27FC236}">
              <a16:creationId xmlns:a16="http://schemas.microsoft.com/office/drawing/2014/main" id="{57991FFC-C17F-4F96-90C8-3069469AF34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241" name="Text Box 1">
          <a:extLst>
            <a:ext uri="{FF2B5EF4-FFF2-40B4-BE49-F238E27FC236}">
              <a16:creationId xmlns:a16="http://schemas.microsoft.com/office/drawing/2014/main" id="{10502611-BE11-4F06-9095-7FAA8B74229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242" name="Text Box 1">
          <a:extLst>
            <a:ext uri="{FF2B5EF4-FFF2-40B4-BE49-F238E27FC236}">
              <a16:creationId xmlns:a16="http://schemas.microsoft.com/office/drawing/2014/main" id="{244D06C8-773D-45B2-8BEC-255E3A1744D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243" name="Text Box 1">
          <a:extLst>
            <a:ext uri="{FF2B5EF4-FFF2-40B4-BE49-F238E27FC236}">
              <a16:creationId xmlns:a16="http://schemas.microsoft.com/office/drawing/2014/main" id="{372AF4C5-7634-484A-A31F-B6AFC0E7419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244" name="Text Box 1">
          <a:extLst>
            <a:ext uri="{FF2B5EF4-FFF2-40B4-BE49-F238E27FC236}">
              <a16:creationId xmlns:a16="http://schemas.microsoft.com/office/drawing/2014/main" id="{E45AA964-9D27-40A8-ACC2-F6533CE4D5C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245" name="Text Box 1">
          <a:extLst>
            <a:ext uri="{FF2B5EF4-FFF2-40B4-BE49-F238E27FC236}">
              <a16:creationId xmlns:a16="http://schemas.microsoft.com/office/drawing/2014/main" id="{6D1CE0B3-ADC4-4B0C-AEB3-8A25181E7D6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246" name="Text Box 1">
          <a:extLst>
            <a:ext uri="{FF2B5EF4-FFF2-40B4-BE49-F238E27FC236}">
              <a16:creationId xmlns:a16="http://schemas.microsoft.com/office/drawing/2014/main" id="{FC8000DE-05FC-4608-9BDC-A8CA13D9894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247" name="Text Box 1">
          <a:extLst>
            <a:ext uri="{FF2B5EF4-FFF2-40B4-BE49-F238E27FC236}">
              <a16:creationId xmlns:a16="http://schemas.microsoft.com/office/drawing/2014/main" id="{EE38087D-6E27-40ED-B7C8-245773238A5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248" name="Text Box 1">
          <a:extLst>
            <a:ext uri="{FF2B5EF4-FFF2-40B4-BE49-F238E27FC236}">
              <a16:creationId xmlns:a16="http://schemas.microsoft.com/office/drawing/2014/main" id="{6590A9F6-CA5E-4FB7-98ED-764214CE2C6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249" name="Text Box 1">
          <a:extLst>
            <a:ext uri="{FF2B5EF4-FFF2-40B4-BE49-F238E27FC236}">
              <a16:creationId xmlns:a16="http://schemas.microsoft.com/office/drawing/2014/main" id="{6B8E9868-A3E6-48CE-8B04-23334D72069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250" name="Text Box 1">
          <a:extLst>
            <a:ext uri="{FF2B5EF4-FFF2-40B4-BE49-F238E27FC236}">
              <a16:creationId xmlns:a16="http://schemas.microsoft.com/office/drawing/2014/main" id="{A6629F41-1E42-41A2-A55D-EB4C8439116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251" name="Text Box 1">
          <a:extLst>
            <a:ext uri="{FF2B5EF4-FFF2-40B4-BE49-F238E27FC236}">
              <a16:creationId xmlns:a16="http://schemas.microsoft.com/office/drawing/2014/main" id="{CDC9D9D6-F9A7-4D6D-BC17-7D03D51FC91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252" name="Text Box 1">
          <a:extLst>
            <a:ext uri="{FF2B5EF4-FFF2-40B4-BE49-F238E27FC236}">
              <a16:creationId xmlns:a16="http://schemas.microsoft.com/office/drawing/2014/main" id="{3090D156-EB48-4824-8803-C0BF1A993B9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253" name="Text Box 1">
          <a:extLst>
            <a:ext uri="{FF2B5EF4-FFF2-40B4-BE49-F238E27FC236}">
              <a16:creationId xmlns:a16="http://schemas.microsoft.com/office/drawing/2014/main" id="{A4E57171-7374-4BBD-9737-51E534EEC7E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254" name="Text Box 1">
          <a:extLst>
            <a:ext uri="{FF2B5EF4-FFF2-40B4-BE49-F238E27FC236}">
              <a16:creationId xmlns:a16="http://schemas.microsoft.com/office/drawing/2014/main" id="{89E0CF3B-4DB1-46A7-91AD-D9C502C2BA4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255" name="Text Box 1">
          <a:extLst>
            <a:ext uri="{FF2B5EF4-FFF2-40B4-BE49-F238E27FC236}">
              <a16:creationId xmlns:a16="http://schemas.microsoft.com/office/drawing/2014/main" id="{25F9A182-3FE8-49BF-B345-443354A8949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256" name="Text Box 1">
          <a:extLst>
            <a:ext uri="{FF2B5EF4-FFF2-40B4-BE49-F238E27FC236}">
              <a16:creationId xmlns:a16="http://schemas.microsoft.com/office/drawing/2014/main" id="{8A096739-05D7-478D-A208-2DE4501000B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257" name="Text Box 1">
          <a:extLst>
            <a:ext uri="{FF2B5EF4-FFF2-40B4-BE49-F238E27FC236}">
              <a16:creationId xmlns:a16="http://schemas.microsoft.com/office/drawing/2014/main" id="{31C9EABE-7A33-4883-B794-AC48661A205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258" name="Text Box 1">
          <a:extLst>
            <a:ext uri="{FF2B5EF4-FFF2-40B4-BE49-F238E27FC236}">
              <a16:creationId xmlns:a16="http://schemas.microsoft.com/office/drawing/2014/main" id="{FB2C66EA-D605-4C5D-8343-D049BE66FD4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259" name="Text Box 1">
          <a:extLst>
            <a:ext uri="{FF2B5EF4-FFF2-40B4-BE49-F238E27FC236}">
              <a16:creationId xmlns:a16="http://schemas.microsoft.com/office/drawing/2014/main" id="{BFF45AC6-1910-46BF-9D94-E638D742A77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260" name="Text Box 1">
          <a:extLst>
            <a:ext uri="{FF2B5EF4-FFF2-40B4-BE49-F238E27FC236}">
              <a16:creationId xmlns:a16="http://schemas.microsoft.com/office/drawing/2014/main" id="{98E8548A-49EC-4C93-9D4F-69337DEE4B7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261" name="Text Box 1">
          <a:extLst>
            <a:ext uri="{FF2B5EF4-FFF2-40B4-BE49-F238E27FC236}">
              <a16:creationId xmlns:a16="http://schemas.microsoft.com/office/drawing/2014/main" id="{CD4D6476-6648-4D2D-8D35-4F693D4D027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262" name="Text Box 1">
          <a:extLst>
            <a:ext uri="{FF2B5EF4-FFF2-40B4-BE49-F238E27FC236}">
              <a16:creationId xmlns:a16="http://schemas.microsoft.com/office/drawing/2014/main" id="{18FCACD8-7E25-4023-9B7B-7D422FA2B3E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263" name="Text Box 1">
          <a:extLst>
            <a:ext uri="{FF2B5EF4-FFF2-40B4-BE49-F238E27FC236}">
              <a16:creationId xmlns:a16="http://schemas.microsoft.com/office/drawing/2014/main" id="{5474676D-6665-4E9C-BE94-4745AB00255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264" name="Text Box 1">
          <a:extLst>
            <a:ext uri="{FF2B5EF4-FFF2-40B4-BE49-F238E27FC236}">
              <a16:creationId xmlns:a16="http://schemas.microsoft.com/office/drawing/2014/main" id="{6EBE742A-74C1-4B9D-B169-8F1B9BCB1B2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265" name="Text Box 1">
          <a:extLst>
            <a:ext uri="{FF2B5EF4-FFF2-40B4-BE49-F238E27FC236}">
              <a16:creationId xmlns:a16="http://schemas.microsoft.com/office/drawing/2014/main" id="{290498F1-24F4-4C2C-97E7-B94340C5C19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266" name="Text Box 1">
          <a:extLst>
            <a:ext uri="{FF2B5EF4-FFF2-40B4-BE49-F238E27FC236}">
              <a16:creationId xmlns:a16="http://schemas.microsoft.com/office/drawing/2014/main" id="{D4BA7714-44FA-4AAF-B042-5ED150E5A82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267" name="Text Box 1">
          <a:extLst>
            <a:ext uri="{FF2B5EF4-FFF2-40B4-BE49-F238E27FC236}">
              <a16:creationId xmlns:a16="http://schemas.microsoft.com/office/drawing/2014/main" id="{86C08B58-3D37-4FB3-BB73-BE773A0B4B2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268" name="Text Box 1">
          <a:extLst>
            <a:ext uri="{FF2B5EF4-FFF2-40B4-BE49-F238E27FC236}">
              <a16:creationId xmlns:a16="http://schemas.microsoft.com/office/drawing/2014/main" id="{BBF3F417-C51A-46AF-8FAF-3F3B0DB65E8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269" name="Text Box 1">
          <a:extLst>
            <a:ext uri="{FF2B5EF4-FFF2-40B4-BE49-F238E27FC236}">
              <a16:creationId xmlns:a16="http://schemas.microsoft.com/office/drawing/2014/main" id="{A7DFCAFB-22BA-41B0-BACB-BE035800CC7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270" name="Text Box 1">
          <a:extLst>
            <a:ext uri="{FF2B5EF4-FFF2-40B4-BE49-F238E27FC236}">
              <a16:creationId xmlns:a16="http://schemas.microsoft.com/office/drawing/2014/main" id="{E04AD667-B1AB-48E6-AA6A-B9B722DF5B1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271" name="Text Box 1">
          <a:extLst>
            <a:ext uri="{FF2B5EF4-FFF2-40B4-BE49-F238E27FC236}">
              <a16:creationId xmlns:a16="http://schemas.microsoft.com/office/drawing/2014/main" id="{D110E9AF-BF7D-4763-834D-87061854F80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272" name="Text Box 1">
          <a:extLst>
            <a:ext uri="{FF2B5EF4-FFF2-40B4-BE49-F238E27FC236}">
              <a16:creationId xmlns:a16="http://schemas.microsoft.com/office/drawing/2014/main" id="{991F0299-A2D8-4534-9182-CF60FD3147A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273" name="Text Box 1">
          <a:extLst>
            <a:ext uri="{FF2B5EF4-FFF2-40B4-BE49-F238E27FC236}">
              <a16:creationId xmlns:a16="http://schemas.microsoft.com/office/drawing/2014/main" id="{DE47044F-2339-4763-86FC-A4EAC31B2DF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274" name="Text Box 1">
          <a:extLst>
            <a:ext uri="{FF2B5EF4-FFF2-40B4-BE49-F238E27FC236}">
              <a16:creationId xmlns:a16="http://schemas.microsoft.com/office/drawing/2014/main" id="{F8728564-43FB-45E4-A882-7EC622471D8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275" name="Text Box 1">
          <a:extLst>
            <a:ext uri="{FF2B5EF4-FFF2-40B4-BE49-F238E27FC236}">
              <a16:creationId xmlns:a16="http://schemas.microsoft.com/office/drawing/2014/main" id="{73AE7BD7-4D4A-4BF1-A582-B74648B774B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276" name="Text Box 1">
          <a:extLst>
            <a:ext uri="{FF2B5EF4-FFF2-40B4-BE49-F238E27FC236}">
              <a16:creationId xmlns:a16="http://schemas.microsoft.com/office/drawing/2014/main" id="{051D6879-DB9C-4478-8375-5D791416CDA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277" name="Text Box 1">
          <a:extLst>
            <a:ext uri="{FF2B5EF4-FFF2-40B4-BE49-F238E27FC236}">
              <a16:creationId xmlns:a16="http://schemas.microsoft.com/office/drawing/2014/main" id="{CD797746-6287-4F1C-B5FF-75808EEE5AC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278" name="Text Box 1">
          <a:extLst>
            <a:ext uri="{FF2B5EF4-FFF2-40B4-BE49-F238E27FC236}">
              <a16:creationId xmlns:a16="http://schemas.microsoft.com/office/drawing/2014/main" id="{B00DDD76-5B12-454A-AB02-3B53CE2B424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279" name="Text Box 1">
          <a:extLst>
            <a:ext uri="{FF2B5EF4-FFF2-40B4-BE49-F238E27FC236}">
              <a16:creationId xmlns:a16="http://schemas.microsoft.com/office/drawing/2014/main" id="{714069F9-DC21-41E2-91D0-F1954DEA708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280" name="Text Box 1">
          <a:extLst>
            <a:ext uri="{FF2B5EF4-FFF2-40B4-BE49-F238E27FC236}">
              <a16:creationId xmlns:a16="http://schemas.microsoft.com/office/drawing/2014/main" id="{98976C94-2782-42CF-AF81-18EEC241CF2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281" name="Text Box 1">
          <a:extLst>
            <a:ext uri="{FF2B5EF4-FFF2-40B4-BE49-F238E27FC236}">
              <a16:creationId xmlns:a16="http://schemas.microsoft.com/office/drawing/2014/main" id="{FA83192E-E22B-4A92-A0E0-D49EF73C1D0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282" name="Text Box 1">
          <a:extLst>
            <a:ext uri="{FF2B5EF4-FFF2-40B4-BE49-F238E27FC236}">
              <a16:creationId xmlns:a16="http://schemas.microsoft.com/office/drawing/2014/main" id="{A4AC2BAB-9F51-43C3-8B65-9802FB44A5D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283" name="Text Box 1">
          <a:extLst>
            <a:ext uri="{FF2B5EF4-FFF2-40B4-BE49-F238E27FC236}">
              <a16:creationId xmlns:a16="http://schemas.microsoft.com/office/drawing/2014/main" id="{9F69CFB6-B713-44F8-AE1A-FF30C1C7730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284" name="Text Box 1">
          <a:extLst>
            <a:ext uri="{FF2B5EF4-FFF2-40B4-BE49-F238E27FC236}">
              <a16:creationId xmlns:a16="http://schemas.microsoft.com/office/drawing/2014/main" id="{57799844-9D5C-4020-9A59-8FEAC737D6E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285" name="Text Box 1">
          <a:extLst>
            <a:ext uri="{FF2B5EF4-FFF2-40B4-BE49-F238E27FC236}">
              <a16:creationId xmlns:a16="http://schemas.microsoft.com/office/drawing/2014/main" id="{2F34A1E1-50B7-4BC7-BA6C-87B8E5FC682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286" name="Text Box 1">
          <a:extLst>
            <a:ext uri="{FF2B5EF4-FFF2-40B4-BE49-F238E27FC236}">
              <a16:creationId xmlns:a16="http://schemas.microsoft.com/office/drawing/2014/main" id="{241C9419-7104-4D36-A66B-EAC6DA895A8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287" name="Text Box 1">
          <a:extLst>
            <a:ext uri="{FF2B5EF4-FFF2-40B4-BE49-F238E27FC236}">
              <a16:creationId xmlns:a16="http://schemas.microsoft.com/office/drawing/2014/main" id="{BBE3430D-CF51-4A0C-992B-F2386714964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288" name="Text Box 1">
          <a:extLst>
            <a:ext uri="{FF2B5EF4-FFF2-40B4-BE49-F238E27FC236}">
              <a16:creationId xmlns:a16="http://schemas.microsoft.com/office/drawing/2014/main" id="{B76FE2AE-F9A2-4532-BFE4-8AA36BD700A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289" name="Text Box 1">
          <a:extLst>
            <a:ext uri="{FF2B5EF4-FFF2-40B4-BE49-F238E27FC236}">
              <a16:creationId xmlns:a16="http://schemas.microsoft.com/office/drawing/2014/main" id="{A8CE2A8F-7E54-4640-988E-F600F88DF92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290" name="Text Box 1">
          <a:extLst>
            <a:ext uri="{FF2B5EF4-FFF2-40B4-BE49-F238E27FC236}">
              <a16:creationId xmlns:a16="http://schemas.microsoft.com/office/drawing/2014/main" id="{C1377997-3335-43F4-956A-39E9891A159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291" name="Text Box 1">
          <a:extLst>
            <a:ext uri="{FF2B5EF4-FFF2-40B4-BE49-F238E27FC236}">
              <a16:creationId xmlns:a16="http://schemas.microsoft.com/office/drawing/2014/main" id="{D84AD7FA-F87E-40D6-AAFD-774C4124AA9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292" name="Text Box 1">
          <a:extLst>
            <a:ext uri="{FF2B5EF4-FFF2-40B4-BE49-F238E27FC236}">
              <a16:creationId xmlns:a16="http://schemas.microsoft.com/office/drawing/2014/main" id="{3D26E6A0-BFEB-428B-B038-C5BB7413E3C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293" name="Text Box 1">
          <a:extLst>
            <a:ext uri="{FF2B5EF4-FFF2-40B4-BE49-F238E27FC236}">
              <a16:creationId xmlns:a16="http://schemas.microsoft.com/office/drawing/2014/main" id="{EB5AFC3F-D692-4604-8EFA-5F9ECA95CF5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294" name="Text Box 1">
          <a:extLst>
            <a:ext uri="{FF2B5EF4-FFF2-40B4-BE49-F238E27FC236}">
              <a16:creationId xmlns:a16="http://schemas.microsoft.com/office/drawing/2014/main" id="{5C34A0F2-9FE1-4FBB-997F-DB50474023B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295" name="Text Box 1">
          <a:extLst>
            <a:ext uri="{FF2B5EF4-FFF2-40B4-BE49-F238E27FC236}">
              <a16:creationId xmlns:a16="http://schemas.microsoft.com/office/drawing/2014/main" id="{C0D9E392-A353-45AF-B40D-7925E2C803E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296" name="Text Box 1">
          <a:extLst>
            <a:ext uri="{FF2B5EF4-FFF2-40B4-BE49-F238E27FC236}">
              <a16:creationId xmlns:a16="http://schemas.microsoft.com/office/drawing/2014/main" id="{79132674-E978-47CD-96A0-85DC6E53B32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297" name="Text Box 1">
          <a:extLst>
            <a:ext uri="{FF2B5EF4-FFF2-40B4-BE49-F238E27FC236}">
              <a16:creationId xmlns:a16="http://schemas.microsoft.com/office/drawing/2014/main" id="{87348E05-79FD-49E5-AD9B-763CBF12E83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298" name="Text Box 1">
          <a:extLst>
            <a:ext uri="{FF2B5EF4-FFF2-40B4-BE49-F238E27FC236}">
              <a16:creationId xmlns:a16="http://schemas.microsoft.com/office/drawing/2014/main" id="{3C5B1CF8-4A04-411B-8C12-F5B401E7AB0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299" name="Text Box 1">
          <a:extLst>
            <a:ext uri="{FF2B5EF4-FFF2-40B4-BE49-F238E27FC236}">
              <a16:creationId xmlns:a16="http://schemas.microsoft.com/office/drawing/2014/main" id="{B616F589-C700-4E59-A43F-B89E87E9B84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300" name="Text Box 1">
          <a:extLst>
            <a:ext uri="{FF2B5EF4-FFF2-40B4-BE49-F238E27FC236}">
              <a16:creationId xmlns:a16="http://schemas.microsoft.com/office/drawing/2014/main" id="{047B1DB0-BD57-49FF-A399-2DBC380FDDD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301" name="Text Box 1">
          <a:extLst>
            <a:ext uri="{FF2B5EF4-FFF2-40B4-BE49-F238E27FC236}">
              <a16:creationId xmlns:a16="http://schemas.microsoft.com/office/drawing/2014/main" id="{561F9A35-543D-476F-AB5B-B122AB57402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302" name="Text Box 1">
          <a:extLst>
            <a:ext uri="{FF2B5EF4-FFF2-40B4-BE49-F238E27FC236}">
              <a16:creationId xmlns:a16="http://schemas.microsoft.com/office/drawing/2014/main" id="{469FE6E9-3716-4CD1-8E43-AF0207039CE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303" name="Text Box 1">
          <a:extLst>
            <a:ext uri="{FF2B5EF4-FFF2-40B4-BE49-F238E27FC236}">
              <a16:creationId xmlns:a16="http://schemas.microsoft.com/office/drawing/2014/main" id="{947EAFFF-487F-4041-8F2A-7D9F5CA52D9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304" name="Text Box 1">
          <a:extLst>
            <a:ext uri="{FF2B5EF4-FFF2-40B4-BE49-F238E27FC236}">
              <a16:creationId xmlns:a16="http://schemas.microsoft.com/office/drawing/2014/main" id="{70B138A0-097A-449F-86D5-5CF249E1858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305" name="Text Box 1">
          <a:extLst>
            <a:ext uri="{FF2B5EF4-FFF2-40B4-BE49-F238E27FC236}">
              <a16:creationId xmlns:a16="http://schemas.microsoft.com/office/drawing/2014/main" id="{A9632F34-EBB8-48C1-8D36-377B3F23A85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306" name="Text Box 1">
          <a:extLst>
            <a:ext uri="{FF2B5EF4-FFF2-40B4-BE49-F238E27FC236}">
              <a16:creationId xmlns:a16="http://schemas.microsoft.com/office/drawing/2014/main" id="{A609899A-3047-4EAB-BCBE-DC88E040B6F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307" name="Text Box 1">
          <a:extLst>
            <a:ext uri="{FF2B5EF4-FFF2-40B4-BE49-F238E27FC236}">
              <a16:creationId xmlns:a16="http://schemas.microsoft.com/office/drawing/2014/main" id="{537E083C-B7FB-4A98-94DE-3278BD8B4AD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308" name="Text Box 1">
          <a:extLst>
            <a:ext uri="{FF2B5EF4-FFF2-40B4-BE49-F238E27FC236}">
              <a16:creationId xmlns:a16="http://schemas.microsoft.com/office/drawing/2014/main" id="{99F2AF0C-542F-455C-8F59-F2F77F5EA55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309" name="Text Box 1">
          <a:extLst>
            <a:ext uri="{FF2B5EF4-FFF2-40B4-BE49-F238E27FC236}">
              <a16:creationId xmlns:a16="http://schemas.microsoft.com/office/drawing/2014/main" id="{3128BC69-8C1C-4580-9B23-134B40CA570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310" name="Text Box 1">
          <a:extLst>
            <a:ext uri="{FF2B5EF4-FFF2-40B4-BE49-F238E27FC236}">
              <a16:creationId xmlns:a16="http://schemas.microsoft.com/office/drawing/2014/main" id="{785C954F-445F-4417-92DB-579AFDBD5DA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311" name="Text Box 1">
          <a:extLst>
            <a:ext uri="{FF2B5EF4-FFF2-40B4-BE49-F238E27FC236}">
              <a16:creationId xmlns:a16="http://schemas.microsoft.com/office/drawing/2014/main" id="{9AD3D7A1-B394-4B9D-8CF4-5367B3F9EA8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312" name="Text Box 1">
          <a:extLst>
            <a:ext uri="{FF2B5EF4-FFF2-40B4-BE49-F238E27FC236}">
              <a16:creationId xmlns:a16="http://schemas.microsoft.com/office/drawing/2014/main" id="{5AD68DD2-10FF-4D96-92AE-8654ED8BD78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313" name="Text Box 1">
          <a:extLst>
            <a:ext uri="{FF2B5EF4-FFF2-40B4-BE49-F238E27FC236}">
              <a16:creationId xmlns:a16="http://schemas.microsoft.com/office/drawing/2014/main" id="{5F4DD175-A5DA-4ADA-87F3-1A2E3D1F1B0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314" name="Text Box 1">
          <a:extLst>
            <a:ext uri="{FF2B5EF4-FFF2-40B4-BE49-F238E27FC236}">
              <a16:creationId xmlns:a16="http://schemas.microsoft.com/office/drawing/2014/main" id="{6BDA6ED0-1B29-4BA4-A444-7BBEDDD7268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315" name="Text Box 1">
          <a:extLst>
            <a:ext uri="{FF2B5EF4-FFF2-40B4-BE49-F238E27FC236}">
              <a16:creationId xmlns:a16="http://schemas.microsoft.com/office/drawing/2014/main" id="{2E0D2998-C510-406E-9009-00D2242C7BC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316" name="Text Box 1">
          <a:extLst>
            <a:ext uri="{FF2B5EF4-FFF2-40B4-BE49-F238E27FC236}">
              <a16:creationId xmlns:a16="http://schemas.microsoft.com/office/drawing/2014/main" id="{15839AF4-B716-45AB-A1E2-5D495997D84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317" name="Text Box 1">
          <a:extLst>
            <a:ext uri="{FF2B5EF4-FFF2-40B4-BE49-F238E27FC236}">
              <a16:creationId xmlns:a16="http://schemas.microsoft.com/office/drawing/2014/main" id="{81E2479F-19BF-4D78-B425-8069602AA6A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318" name="Text Box 1">
          <a:extLst>
            <a:ext uri="{FF2B5EF4-FFF2-40B4-BE49-F238E27FC236}">
              <a16:creationId xmlns:a16="http://schemas.microsoft.com/office/drawing/2014/main" id="{F1F196EE-9BF8-4F2F-B886-A2E10753D5B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319" name="Text Box 1">
          <a:extLst>
            <a:ext uri="{FF2B5EF4-FFF2-40B4-BE49-F238E27FC236}">
              <a16:creationId xmlns:a16="http://schemas.microsoft.com/office/drawing/2014/main" id="{5AAEC496-C162-49A1-A951-A8F67EF6902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320" name="Text Box 1">
          <a:extLst>
            <a:ext uri="{FF2B5EF4-FFF2-40B4-BE49-F238E27FC236}">
              <a16:creationId xmlns:a16="http://schemas.microsoft.com/office/drawing/2014/main" id="{94216BF8-0639-479D-B731-49B6FA22CBF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321" name="Text Box 1">
          <a:extLst>
            <a:ext uri="{FF2B5EF4-FFF2-40B4-BE49-F238E27FC236}">
              <a16:creationId xmlns:a16="http://schemas.microsoft.com/office/drawing/2014/main" id="{7C4F710C-EAA1-45D4-998C-EBFAA1014BC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322" name="Text Box 1">
          <a:extLst>
            <a:ext uri="{FF2B5EF4-FFF2-40B4-BE49-F238E27FC236}">
              <a16:creationId xmlns:a16="http://schemas.microsoft.com/office/drawing/2014/main" id="{9F5E5FBD-2B88-45AC-9BE7-7EB52F378C7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323" name="Text Box 1">
          <a:extLst>
            <a:ext uri="{FF2B5EF4-FFF2-40B4-BE49-F238E27FC236}">
              <a16:creationId xmlns:a16="http://schemas.microsoft.com/office/drawing/2014/main" id="{9DAD4912-354A-41BA-B0B8-C591935074A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324" name="Text Box 1">
          <a:extLst>
            <a:ext uri="{FF2B5EF4-FFF2-40B4-BE49-F238E27FC236}">
              <a16:creationId xmlns:a16="http://schemas.microsoft.com/office/drawing/2014/main" id="{EFE37B8D-0606-4AB7-A53C-596F7261286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325" name="Text Box 1">
          <a:extLst>
            <a:ext uri="{FF2B5EF4-FFF2-40B4-BE49-F238E27FC236}">
              <a16:creationId xmlns:a16="http://schemas.microsoft.com/office/drawing/2014/main" id="{8072E668-E61C-435A-8D89-2595C31C036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326" name="Text Box 1">
          <a:extLst>
            <a:ext uri="{FF2B5EF4-FFF2-40B4-BE49-F238E27FC236}">
              <a16:creationId xmlns:a16="http://schemas.microsoft.com/office/drawing/2014/main" id="{D967CC70-9355-4F39-9486-7F485954FA8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327" name="Text Box 1">
          <a:extLst>
            <a:ext uri="{FF2B5EF4-FFF2-40B4-BE49-F238E27FC236}">
              <a16:creationId xmlns:a16="http://schemas.microsoft.com/office/drawing/2014/main" id="{79C2A4F7-C07F-40A6-93BD-9AA0F5B3726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328" name="Text Box 1">
          <a:extLst>
            <a:ext uri="{FF2B5EF4-FFF2-40B4-BE49-F238E27FC236}">
              <a16:creationId xmlns:a16="http://schemas.microsoft.com/office/drawing/2014/main" id="{E77A0F59-1784-4B2B-9F74-B79144028CA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329" name="Text Box 1">
          <a:extLst>
            <a:ext uri="{FF2B5EF4-FFF2-40B4-BE49-F238E27FC236}">
              <a16:creationId xmlns:a16="http://schemas.microsoft.com/office/drawing/2014/main" id="{3F89D8C2-3EAD-4023-AED3-23372B73D80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330" name="Text Box 1">
          <a:extLst>
            <a:ext uri="{FF2B5EF4-FFF2-40B4-BE49-F238E27FC236}">
              <a16:creationId xmlns:a16="http://schemas.microsoft.com/office/drawing/2014/main" id="{B169E5E6-FBDA-4D97-AC35-FE69C38F0D5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331" name="Text Box 1">
          <a:extLst>
            <a:ext uri="{FF2B5EF4-FFF2-40B4-BE49-F238E27FC236}">
              <a16:creationId xmlns:a16="http://schemas.microsoft.com/office/drawing/2014/main" id="{DA274A35-EA7E-496A-A5B8-436CF7F691E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332" name="Text Box 1">
          <a:extLst>
            <a:ext uri="{FF2B5EF4-FFF2-40B4-BE49-F238E27FC236}">
              <a16:creationId xmlns:a16="http://schemas.microsoft.com/office/drawing/2014/main" id="{C2D7FACD-E0C1-4F70-8C32-EF75B2F1B2B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333" name="Text Box 1">
          <a:extLst>
            <a:ext uri="{FF2B5EF4-FFF2-40B4-BE49-F238E27FC236}">
              <a16:creationId xmlns:a16="http://schemas.microsoft.com/office/drawing/2014/main" id="{DCB68CDF-515B-457A-BC09-F9A351A99E7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334" name="Text Box 1">
          <a:extLst>
            <a:ext uri="{FF2B5EF4-FFF2-40B4-BE49-F238E27FC236}">
              <a16:creationId xmlns:a16="http://schemas.microsoft.com/office/drawing/2014/main" id="{91F633E7-BA0B-4CE3-B3E5-FB7F655E310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335" name="Text Box 1">
          <a:extLst>
            <a:ext uri="{FF2B5EF4-FFF2-40B4-BE49-F238E27FC236}">
              <a16:creationId xmlns:a16="http://schemas.microsoft.com/office/drawing/2014/main" id="{5419CD4D-C55D-4262-A6AF-2F75E6EBBB2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336" name="Text Box 1">
          <a:extLst>
            <a:ext uri="{FF2B5EF4-FFF2-40B4-BE49-F238E27FC236}">
              <a16:creationId xmlns:a16="http://schemas.microsoft.com/office/drawing/2014/main" id="{6D0E8DEB-1BA1-4D6D-8E73-3929E800507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337" name="Text Box 1">
          <a:extLst>
            <a:ext uri="{FF2B5EF4-FFF2-40B4-BE49-F238E27FC236}">
              <a16:creationId xmlns:a16="http://schemas.microsoft.com/office/drawing/2014/main" id="{9E4051BB-E8C8-4F65-9761-706075C6A0A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338" name="Text Box 1">
          <a:extLst>
            <a:ext uri="{FF2B5EF4-FFF2-40B4-BE49-F238E27FC236}">
              <a16:creationId xmlns:a16="http://schemas.microsoft.com/office/drawing/2014/main" id="{5A01F342-059F-446A-8830-FA944F90756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339" name="Text Box 1">
          <a:extLst>
            <a:ext uri="{FF2B5EF4-FFF2-40B4-BE49-F238E27FC236}">
              <a16:creationId xmlns:a16="http://schemas.microsoft.com/office/drawing/2014/main" id="{E068D1D0-DBB8-4D4E-A7D3-541A7A7BE9A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340" name="Text Box 1">
          <a:extLst>
            <a:ext uri="{FF2B5EF4-FFF2-40B4-BE49-F238E27FC236}">
              <a16:creationId xmlns:a16="http://schemas.microsoft.com/office/drawing/2014/main" id="{974BA692-E474-47F5-98FF-C134872B8A2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341" name="Text Box 1">
          <a:extLst>
            <a:ext uri="{FF2B5EF4-FFF2-40B4-BE49-F238E27FC236}">
              <a16:creationId xmlns:a16="http://schemas.microsoft.com/office/drawing/2014/main" id="{06935115-D71D-448D-AA86-4E9DF3FB4C8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342" name="Text Box 1">
          <a:extLst>
            <a:ext uri="{FF2B5EF4-FFF2-40B4-BE49-F238E27FC236}">
              <a16:creationId xmlns:a16="http://schemas.microsoft.com/office/drawing/2014/main" id="{0C22438F-EB2D-44E0-A82F-A9DCE07B870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343" name="Text Box 1">
          <a:extLst>
            <a:ext uri="{FF2B5EF4-FFF2-40B4-BE49-F238E27FC236}">
              <a16:creationId xmlns:a16="http://schemas.microsoft.com/office/drawing/2014/main" id="{EFF5CA07-8045-4951-A07A-8D123B2DF41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344" name="Text Box 1">
          <a:extLst>
            <a:ext uri="{FF2B5EF4-FFF2-40B4-BE49-F238E27FC236}">
              <a16:creationId xmlns:a16="http://schemas.microsoft.com/office/drawing/2014/main" id="{7618184E-C403-42FB-A04D-7F911F4D595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345" name="Text Box 1">
          <a:extLst>
            <a:ext uri="{FF2B5EF4-FFF2-40B4-BE49-F238E27FC236}">
              <a16:creationId xmlns:a16="http://schemas.microsoft.com/office/drawing/2014/main" id="{08A08D25-ACA8-4E10-A2FD-69BF0086AC5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346" name="Text Box 1">
          <a:extLst>
            <a:ext uri="{FF2B5EF4-FFF2-40B4-BE49-F238E27FC236}">
              <a16:creationId xmlns:a16="http://schemas.microsoft.com/office/drawing/2014/main" id="{ADA73EBB-9B28-48B6-BE9F-434F8904520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347" name="Text Box 1">
          <a:extLst>
            <a:ext uri="{FF2B5EF4-FFF2-40B4-BE49-F238E27FC236}">
              <a16:creationId xmlns:a16="http://schemas.microsoft.com/office/drawing/2014/main" id="{ADC0348A-0F10-4618-A7E7-F51C00F52C9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348" name="Text Box 1">
          <a:extLst>
            <a:ext uri="{FF2B5EF4-FFF2-40B4-BE49-F238E27FC236}">
              <a16:creationId xmlns:a16="http://schemas.microsoft.com/office/drawing/2014/main" id="{7CB9A4C5-710F-4B73-8828-269BC5A3A44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349" name="Text Box 1">
          <a:extLst>
            <a:ext uri="{FF2B5EF4-FFF2-40B4-BE49-F238E27FC236}">
              <a16:creationId xmlns:a16="http://schemas.microsoft.com/office/drawing/2014/main" id="{4A3E7CAC-1541-478B-8DB2-F7A971B75FD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350" name="Text Box 1">
          <a:extLst>
            <a:ext uri="{FF2B5EF4-FFF2-40B4-BE49-F238E27FC236}">
              <a16:creationId xmlns:a16="http://schemas.microsoft.com/office/drawing/2014/main" id="{A457950B-459B-49A3-93DE-DA8F09BD711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351" name="Text Box 1">
          <a:extLst>
            <a:ext uri="{FF2B5EF4-FFF2-40B4-BE49-F238E27FC236}">
              <a16:creationId xmlns:a16="http://schemas.microsoft.com/office/drawing/2014/main" id="{6ADB2721-D13F-4773-8467-32EFF99D474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352" name="Text Box 1">
          <a:extLst>
            <a:ext uri="{FF2B5EF4-FFF2-40B4-BE49-F238E27FC236}">
              <a16:creationId xmlns:a16="http://schemas.microsoft.com/office/drawing/2014/main" id="{604D7FEA-1B8A-4219-968E-DA150108F0D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353" name="Text Box 1">
          <a:extLst>
            <a:ext uri="{FF2B5EF4-FFF2-40B4-BE49-F238E27FC236}">
              <a16:creationId xmlns:a16="http://schemas.microsoft.com/office/drawing/2014/main" id="{7C50F430-65B7-401B-BCA0-843EC3283DD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354" name="Text Box 1">
          <a:extLst>
            <a:ext uri="{FF2B5EF4-FFF2-40B4-BE49-F238E27FC236}">
              <a16:creationId xmlns:a16="http://schemas.microsoft.com/office/drawing/2014/main" id="{0466C658-3D43-4DE6-9719-4D5B6BA27A0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355" name="Text Box 1">
          <a:extLst>
            <a:ext uri="{FF2B5EF4-FFF2-40B4-BE49-F238E27FC236}">
              <a16:creationId xmlns:a16="http://schemas.microsoft.com/office/drawing/2014/main" id="{B40EEC3D-39CB-4498-8149-F8577EE4182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356" name="Text Box 1">
          <a:extLst>
            <a:ext uri="{FF2B5EF4-FFF2-40B4-BE49-F238E27FC236}">
              <a16:creationId xmlns:a16="http://schemas.microsoft.com/office/drawing/2014/main" id="{0600BC65-AE0F-43D6-9A7F-4065902582D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357" name="Text Box 1">
          <a:extLst>
            <a:ext uri="{FF2B5EF4-FFF2-40B4-BE49-F238E27FC236}">
              <a16:creationId xmlns:a16="http://schemas.microsoft.com/office/drawing/2014/main" id="{F81F22FC-BA2C-4D84-AC5F-C99D8FBF3E5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358" name="Text Box 1">
          <a:extLst>
            <a:ext uri="{FF2B5EF4-FFF2-40B4-BE49-F238E27FC236}">
              <a16:creationId xmlns:a16="http://schemas.microsoft.com/office/drawing/2014/main" id="{64F881B0-307A-45E2-9C59-46BC3F6458A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359" name="Text Box 1">
          <a:extLst>
            <a:ext uri="{FF2B5EF4-FFF2-40B4-BE49-F238E27FC236}">
              <a16:creationId xmlns:a16="http://schemas.microsoft.com/office/drawing/2014/main" id="{1E6124FB-9686-4067-936A-79C7CBCD1AE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360" name="Text Box 1">
          <a:extLst>
            <a:ext uri="{FF2B5EF4-FFF2-40B4-BE49-F238E27FC236}">
              <a16:creationId xmlns:a16="http://schemas.microsoft.com/office/drawing/2014/main" id="{2DB6F821-65D8-46AA-A193-0D35FAE55CC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361" name="Text Box 1">
          <a:extLst>
            <a:ext uri="{FF2B5EF4-FFF2-40B4-BE49-F238E27FC236}">
              <a16:creationId xmlns:a16="http://schemas.microsoft.com/office/drawing/2014/main" id="{519BFF55-9DC1-4F5E-8643-373F684E162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362" name="Text Box 1">
          <a:extLst>
            <a:ext uri="{FF2B5EF4-FFF2-40B4-BE49-F238E27FC236}">
              <a16:creationId xmlns:a16="http://schemas.microsoft.com/office/drawing/2014/main" id="{9780D149-DD6D-41E2-93ED-AAC22728985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363" name="Text Box 1">
          <a:extLst>
            <a:ext uri="{FF2B5EF4-FFF2-40B4-BE49-F238E27FC236}">
              <a16:creationId xmlns:a16="http://schemas.microsoft.com/office/drawing/2014/main" id="{FDD67310-939C-43A6-8130-2E5D28567D1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364" name="Text Box 1">
          <a:extLst>
            <a:ext uri="{FF2B5EF4-FFF2-40B4-BE49-F238E27FC236}">
              <a16:creationId xmlns:a16="http://schemas.microsoft.com/office/drawing/2014/main" id="{39DABB8F-FB57-4DDB-A274-0FBF1F606C5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365" name="Text Box 1">
          <a:extLst>
            <a:ext uri="{FF2B5EF4-FFF2-40B4-BE49-F238E27FC236}">
              <a16:creationId xmlns:a16="http://schemas.microsoft.com/office/drawing/2014/main" id="{B029D790-3491-466E-B9F1-F730644BC10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366" name="Text Box 1">
          <a:extLst>
            <a:ext uri="{FF2B5EF4-FFF2-40B4-BE49-F238E27FC236}">
              <a16:creationId xmlns:a16="http://schemas.microsoft.com/office/drawing/2014/main" id="{E30D853B-B3DC-4874-BB32-2A627DCFF95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367" name="Text Box 1">
          <a:extLst>
            <a:ext uri="{FF2B5EF4-FFF2-40B4-BE49-F238E27FC236}">
              <a16:creationId xmlns:a16="http://schemas.microsoft.com/office/drawing/2014/main" id="{6184B78C-88DD-4B13-9125-4AD5E1A62A0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368" name="Text Box 1">
          <a:extLst>
            <a:ext uri="{FF2B5EF4-FFF2-40B4-BE49-F238E27FC236}">
              <a16:creationId xmlns:a16="http://schemas.microsoft.com/office/drawing/2014/main" id="{C72D217C-D47B-4888-B701-36E00C04974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369" name="Text Box 1">
          <a:extLst>
            <a:ext uri="{FF2B5EF4-FFF2-40B4-BE49-F238E27FC236}">
              <a16:creationId xmlns:a16="http://schemas.microsoft.com/office/drawing/2014/main" id="{3698EAC6-EB60-440E-BB9E-EC7E07D7426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370" name="Text Box 1">
          <a:extLst>
            <a:ext uri="{FF2B5EF4-FFF2-40B4-BE49-F238E27FC236}">
              <a16:creationId xmlns:a16="http://schemas.microsoft.com/office/drawing/2014/main" id="{FB0B246D-DD6F-416C-A574-5240933783F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371" name="Text Box 1">
          <a:extLst>
            <a:ext uri="{FF2B5EF4-FFF2-40B4-BE49-F238E27FC236}">
              <a16:creationId xmlns:a16="http://schemas.microsoft.com/office/drawing/2014/main" id="{161493BD-4A7C-4B2D-807A-AAEB8AB3BB9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372" name="Text Box 1">
          <a:extLst>
            <a:ext uri="{FF2B5EF4-FFF2-40B4-BE49-F238E27FC236}">
              <a16:creationId xmlns:a16="http://schemas.microsoft.com/office/drawing/2014/main" id="{1C54CA14-5E8A-490D-8DF1-3BEE726C4DD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373" name="Text Box 1">
          <a:extLst>
            <a:ext uri="{FF2B5EF4-FFF2-40B4-BE49-F238E27FC236}">
              <a16:creationId xmlns:a16="http://schemas.microsoft.com/office/drawing/2014/main" id="{B6FDC4D9-FFDE-4F41-9693-A1EDCEA0B2F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374" name="Text Box 1">
          <a:extLst>
            <a:ext uri="{FF2B5EF4-FFF2-40B4-BE49-F238E27FC236}">
              <a16:creationId xmlns:a16="http://schemas.microsoft.com/office/drawing/2014/main" id="{0A6F9681-601F-43B1-A3C3-AF9FE8E091F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375" name="Text Box 1">
          <a:extLst>
            <a:ext uri="{FF2B5EF4-FFF2-40B4-BE49-F238E27FC236}">
              <a16:creationId xmlns:a16="http://schemas.microsoft.com/office/drawing/2014/main" id="{870F6195-0D40-4DD6-BBFA-A90561E56BF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376" name="Text Box 1">
          <a:extLst>
            <a:ext uri="{FF2B5EF4-FFF2-40B4-BE49-F238E27FC236}">
              <a16:creationId xmlns:a16="http://schemas.microsoft.com/office/drawing/2014/main" id="{9A153A41-B37E-4A7D-900B-FFAF894E100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377" name="Text Box 1">
          <a:extLst>
            <a:ext uri="{FF2B5EF4-FFF2-40B4-BE49-F238E27FC236}">
              <a16:creationId xmlns:a16="http://schemas.microsoft.com/office/drawing/2014/main" id="{327C7585-C69D-498D-87F6-516DFA01A86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378" name="Text Box 1">
          <a:extLst>
            <a:ext uri="{FF2B5EF4-FFF2-40B4-BE49-F238E27FC236}">
              <a16:creationId xmlns:a16="http://schemas.microsoft.com/office/drawing/2014/main" id="{22CAFED7-F14F-41E9-AC64-2AA0D979FFA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379" name="Text Box 1">
          <a:extLst>
            <a:ext uri="{FF2B5EF4-FFF2-40B4-BE49-F238E27FC236}">
              <a16:creationId xmlns:a16="http://schemas.microsoft.com/office/drawing/2014/main" id="{B8CE4AF5-2CA8-4A3E-A122-1701B9424BD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380" name="Text Box 1">
          <a:extLst>
            <a:ext uri="{FF2B5EF4-FFF2-40B4-BE49-F238E27FC236}">
              <a16:creationId xmlns:a16="http://schemas.microsoft.com/office/drawing/2014/main" id="{C8899587-A078-4443-8CAB-A3148988BD4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381" name="Text Box 1">
          <a:extLst>
            <a:ext uri="{FF2B5EF4-FFF2-40B4-BE49-F238E27FC236}">
              <a16:creationId xmlns:a16="http://schemas.microsoft.com/office/drawing/2014/main" id="{B8EA4AA8-AA4B-447A-8099-CE8EB1ED766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382" name="Text Box 1">
          <a:extLst>
            <a:ext uri="{FF2B5EF4-FFF2-40B4-BE49-F238E27FC236}">
              <a16:creationId xmlns:a16="http://schemas.microsoft.com/office/drawing/2014/main" id="{B4AD71B6-3A49-41F0-9ABE-2DA3BDBA045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383" name="Text Box 1">
          <a:extLst>
            <a:ext uri="{FF2B5EF4-FFF2-40B4-BE49-F238E27FC236}">
              <a16:creationId xmlns:a16="http://schemas.microsoft.com/office/drawing/2014/main" id="{40BB0060-6E0D-4B7B-A51E-684B0EEDB4C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384" name="Text Box 1">
          <a:extLst>
            <a:ext uri="{FF2B5EF4-FFF2-40B4-BE49-F238E27FC236}">
              <a16:creationId xmlns:a16="http://schemas.microsoft.com/office/drawing/2014/main" id="{AD8DB66A-CFD5-4628-BB59-B8D239EEBC4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385" name="Text Box 1">
          <a:extLst>
            <a:ext uri="{FF2B5EF4-FFF2-40B4-BE49-F238E27FC236}">
              <a16:creationId xmlns:a16="http://schemas.microsoft.com/office/drawing/2014/main" id="{53320A20-633D-4CF6-981F-1BB54372E1C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386" name="Text Box 1">
          <a:extLst>
            <a:ext uri="{FF2B5EF4-FFF2-40B4-BE49-F238E27FC236}">
              <a16:creationId xmlns:a16="http://schemas.microsoft.com/office/drawing/2014/main" id="{BC727F1C-81BE-4A2B-AC9E-E356DA55B93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387" name="Text Box 1">
          <a:extLst>
            <a:ext uri="{FF2B5EF4-FFF2-40B4-BE49-F238E27FC236}">
              <a16:creationId xmlns:a16="http://schemas.microsoft.com/office/drawing/2014/main" id="{54C279C0-D235-45E4-98EC-66CB3E2BEC6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388" name="Text Box 1">
          <a:extLst>
            <a:ext uri="{FF2B5EF4-FFF2-40B4-BE49-F238E27FC236}">
              <a16:creationId xmlns:a16="http://schemas.microsoft.com/office/drawing/2014/main" id="{068B0949-11C0-48BE-9ED3-018B2FF8965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389" name="Text Box 1">
          <a:extLst>
            <a:ext uri="{FF2B5EF4-FFF2-40B4-BE49-F238E27FC236}">
              <a16:creationId xmlns:a16="http://schemas.microsoft.com/office/drawing/2014/main" id="{5978A391-896E-4691-BCC6-FF223CA1FA6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390" name="Text Box 1">
          <a:extLst>
            <a:ext uri="{FF2B5EF4-FFF2-40B4-BE49-F238E27FC236}">
              <a16:creationId xmlns:a16="http://schemas.microsoft.com/office/drawing/2014/main" id="{7D4908BF-3FF8-470E-8646-817849B5C21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391" name="Text Box 1">
          <a:extLst>
            <a:ext uri="{FF2B5EF4-FFF2-40B4-BE49-F238E27FC236}">
              <a16:creationId xmlns:a16="http://schemas.microsoft.com/office/drawing/2014/main" id="{D707CE02-0CD6-43BA-8D8F-E57D854574C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392" name="Text Box 1">
          <a:extLst>
            <a:ext uri="{FF2B5EF4-FFF2-40B4-BE49-F238E27FC236}">
              <a16:creationId xmlns:a16="http://schemas.microsoft.com/office/drawing/2014/main" id="{44A3A771-E50B-467A-91B6-2D42581F0AA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393" name="Text Box 1">
          <a:extLst>
            <a:ext uri="{FF2B5EF4-FFF2-40B4-BE49-F238E27FC236}">
              <a16:creationId xmlns:a16="http://schemas.microsoft.com/office/drawing/2014/main" id="{309B882C-F6B3-4B57-A708-840D63323FB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394" name="Text Box 1">
          <a:extLst>
            <a:ext uri="{FF2B5EF4-FFF2-40B4-BE49-F238E27FC236}">
              <a16:creationId xmlns:a16="http://schemas.microsoft.com/office/drawing/2014/main" id="{96BC5620-5540-44E9-9B62-1FD65D22150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395" name="Text Box 1">
          <a:extLst>
            <a:ext uri="{FF2B5EF4-FFF2-40B4-BE49-F238E27FC236}">
              <a16:creationId xmlns:a16="http://schemas.microsoft.com/office/drawing/2014/main" id="{91222B08-2FF9-41C4-9E88-D3990F410A2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396" name="Text Box 1">
          <a:extLst>
            <a:ext uri="{FF2B5EF4-FFF2-40B4-BE49-F238E27FC236}">
              <a16:creationId xmlns:a16="http://schemas.microsoft.com/office/drawing/2014/main" id="{0A562BDA-79E1-430C-BD61-41DC1B4E279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397" name="Text Box 1">
          <a:extLst>
            <a:ext uri="{FF2B5EF4-FFF2-40B4-BE49-F238E27FC236}">
              <a16:creationId xmlns:a16="http://schemas.microsoft.com/office/drawing/2014/main" id="{EAC9BD46-586F-4EA6-80C6-12C4D2457D8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398" name="Text Box 1">
          <a:extLst>
            <a:ext uri="{FF2B5EF4-FFF2-40B4-BE49-F238E27FC236}">
              <a16:creationId xmlns:a16="http://schemas.microsoft.com/office/drawing/2014/main" id="{3F0496AB-5FB9-4BC1-BCB9-76B58233691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399" name="Text Box 1">
          <a:extLst>
            <a:ext uri="{FF2B5EF4-FFF2-40B4-BE49-F238E27FC236}">
              <a16:creationId xmlns:a16="http://schemas.microsoft.com/office/drawing/2014/main" id="{BBBC5C6E-74F3-4F91-9F73-C20F3B6BD25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400" name="Text Box 1">
          <a:extLst>
            <a:ext uri="{FF2B5EF4-FFF2-40B4-BE49-F238E27FC236}">
              <a16:creationId xmlns:a16="http://schemas.microsoft.com/office/drawing/2014/main" id="{CCA77CB4-476D-4448-9D53-ED68DDE8D1E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401" name="Text Box 1">
          <a:extLst>
            <a:ext uri="{FF2B5EF4-FFF2-40B4-BE49-F238E27FC236}">
              <a16:creationId xmlns:a16="http://schemas.microsoft.com/office/drawing/2014/main" id="{7B6C7AAC-625E-46E9-BD1C-1DDF6C4C191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402" name="Text Box 1">
          <a:extLst>
            <a:ext uri="{FF2B5EF4-FFF2-40B4-BE49-F238E27FC236}">
              <a16:creationId xmlns:a16="http://schemas.microsoft.com/office/drawing/2014/main" id="{BA4F0871-98F1-43E6-AFF8-8FED2D7E264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403" name="Text Box 1">
          <a:extLst>
            <a:ext uri="{FF2B5EF4-FFF2-40B4-BE49-F238E27FC236}">
              <a16:creationId xmlns:a16="http://schemas.microsoft.com/office/drawing/2014/main" id="{567F8A81-EEB1-4B30-9978-93F584B9F6B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404" name="Text Box 1">
          <a:extLst>
            <a:ext uri="{FF2B5EF4-FFF2-40B4-BE49-F238E27FC236}">
              <a16:creationId xmlns:a16="http://schemas.microsoft.com/office/drawing/2014/main" id="{B625B329-C7CC-45D4-ABA0-763E962A8C6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405" name="Text Box 1">
          <a:extLst>
            <a:ext uri="{FF2B5EF4-FFF2-40B4-BE49-F238E27FC236}">
              <a16:creationId xmlns:a16="http://schemas.microsoft.com/office/drawing/2014/main" id="{6248A925-005A-4D5A-ADFB-A3FE621A206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406" name="Text Box 1">
          <a:extLst>
            <a:ext uri="{FF2B5EF4-FFF2-40B4-BE49-F238E27FC236}">
              <a16:creationId xmlns:a16="http://schemas.microsoft.com/office/drawing/2014/main" id="{E7600C0A-823E-4CC6-B5FA-8774F54E9DF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407" name="Text Box 1">
          <a:extLst>
            <a:ext uri="{FF2B5EF4-FFF2-40B4-BE49-F238E27FC236}">
              <a16:creationId xmlns:a16="http://schemas.microsoft.com/office/drawing/2014/main" id="{25E79855-A04C-46CC-B3AF-824E01B7417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408" name="Text Box 1">
          <a:extLst>
            <a:ext uri="{FF2B5EF4-FFF2-40B4-BE49-F238E27FC236}">
              <a16:creationId xmlns:a16="http://schemas.microsoft.com/office/drawing/2014/main" id="{12A2E73E-8727-400F-AC8E-50DB8C43B6C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409" name="Text Box 1">
          <a:extLst>
            <a:ext uri="{FF2B5EF4-FFF2-40B4-BE49-F238E27FC236}">
              <a16:creationId xmlns:a16="http://schemas.microsoft.com/office/drawing/2014/main" id="{9F6F3520-87DD-43EA-BF5A-F08B568ED7B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410" name="Text Box 1">
          <a:extLst>
            <a:ext uri="{FF2B5EF4-FFF2-40B4-BE49-F238E27FC236}">
              <a16:creationId xmlns:a16="http://schemas.microsoft.com/office/drawing/2014/main" id="{28F6D4EA-22FF-4F62-B149-0F64EE51E19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411" name="Text Box 1">
          <a:extLst>
            <a:ext uri="{FF2B5EF4-FFF2-40B4-BE49-F238E27FC236}">
              <a16:creationId xmlns:a16="http://schemas.microsoft.com/office/drawing/2014/main" id="{0936D878-E275-4FF8-9589-989846EC789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412" name="Text Box 1">
          <a:extLst>
            <a:ext uri="{FF2B5EF4-FFF2-40B4-BE49-F238E27FC236}">
              <a16:creationId xmlns:a16="http://schemas.microsoft.com/office/drawing/2014/main" id="{0D926137-27B4-483F-B37A-88E2286A072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413" name="Text Box 1">
          <a:extLst>
            <a:ext uri="{FF2B5EF4-FFF2-40B4-BE49-F238E27FC236}">
              <a16:creationId xmlns:a16="http://schemas.microsoft.com/office/drawing/2014/main" id="{0206CD39-4C4F-4334-B812-9A476693068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414" name="Text Box 1">
          <a:extLst>
            <a:ext uri="{FF2B5EF4-FFF2-40B4-BE49-F238E27FC236}">
              <a16:creationId xmlns:a16="http://schemas.microsoft.com/office/drawing/2014/main" id="{612E1497-B478-4B18-BC59-7E5CB0CC029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415" name="Text Box 1">
          <a:extLst>
            <a:ext uri="{FF2B5EF4-FFF2-40B4-BE49-F238E27FC236}">
              <a16:creationId xmlns:a16="http://schemas.microsoft.com/office/drawing/2014/main" id="{4B0ABF51-DDA9-453E-BED6-3F88194F682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416" name="Text Box 1">
          <a:extLst>
            <a:ext uri="{FF2B5EF4-FFF2-40B4-BE49-F238E27FC236}">
              <a16:creationId xmlns:a16="http://schemas.microsoft.com/office/drawing/2014/main" id="{981B98B3-165C-4E2F-B3FE-9242CBC39DB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417" name="Text Box 1">
          <a:extLst>
            <a:ext uri="{FF2B5EF4-FFF2-40B4-BE49-F238E27FC236}">
              <a16:creationId xmlns:a16="http://schemas.microsoft.com/office/drawing/2014/main" id="{5A916C44-F941-4B9E-9343-C796DFA51E0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418" name="Text Box 1">
          <a:extLst>
            <a:ext uri="{FF2B5EF4-FFF2-40B4-BE49-F238E27FC236}">
              <a16:creationId xmlns:a16="http://schemas.microsoft.com/office/drawing/2014/main" id="{43A4A36F-A49F-47F3-A35D-BDF883A8341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419" name="Text Box 1">
          <a:extLst>
            <a:ext uri="{FF2B5EF4-FFF2-40B4-BE49-F238E27FC236}">
              <a16:creationId xmlns:a16="http://schemas.microsoft.com/office/drawing/2014/main" id="{AB95E32C-034C-4446-8338-C89038C2391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420" name="Text Box 1">
          <a:extLst>
            <a:ext uri="{FF2B5EF4-FFF2-40B4-BE49-F238E27FC236}">
              <a16:creationId xmlns:a16="http://schemas.microsoft.com/office/drawing/2014/main" id="{851CAC56-4D12-4D56-99F4-86D194A17D1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421" name="Text Box 1">
          <a:extLst>
            <a:ext uri="{FF2B5EF4-FFF2-40B4-BE49-F238E27FC236}">
              <a16:creationId xmlns:a16="http://schemas.microsoft.com/office/drawing/2014/main" id="{2BD8D24D-2DB4-4CEA-8BAF-F7ADD602E2D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422" name="Text Box 1">
          <a:extLst>
            <a:ext uri="{FF2B5EF4-FFF2-40B4-BE49-F238E27FC236}">
              <a16:creationId xmlns:a16="http://schemas.microsoft.com/office/drawing/2014/main" id="{33132EEA-7922-47E4-82F5-5090AAC0058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423" name="Text Box 1">
          <a:extLst>
            <a:ext uri="{FF2B5EF4-FFF2-40B4-BE49-F238E27FC236}">
              <a16:creationId xmlns:a16="http://schemas.microsoft.com/office/drawing/2014/main" id="{8C2DEB48-8637-4B36-B34A-FA2FE899782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424" name="Text Box 1">
          <a:extLst>
            <a:ext uri="{FF2B5EF4-FFF2-40B4-BE49-F238E27FC236}">
              <a16:creationId xmlns:a16="http://schemas.microsoft.com/office/drawing/2014/main" id="{005A5695-886A-4543-B702-83F6A0A3D9F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425" name="Text Box 1">
          <a:extLst>
            <a:ext uri="{FF2B5EF4-FFF2-40B4-BE49-F238E27FC236}">
              <a16:creationId xmlns:a16="http://schemas.microsoft.com/office/drawing/2014/main" id="{03DA2C8E-DB60-40E8-8C01-172C217115F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426" name="Text Box 1">
          <a:extLst>
            <a:ext uri="{FF2B5EF4-FFF2-40B4-BE49-F238E27FC236}">
              <a16:creationId xmlns:a16="http://schemas.microsoft.com/office/drawing/2014/main" id="{BE19F0A3-10CA-4A03-A2D2-DBCF397AA5A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427" name="Text Box 1">
          <a:extLst>
            <a:ext uri="{FF2B5EF4-FFF2-40B4-BE49-F238E27FC236}">
              <a16:creationId xmlns:a16="http://schemas.microsoft.com/office/drawing/2014/main" id="{BACBF589-8428-4B60-AD8F-D1839756202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428" name="Text Box 1">
          <a:extLst>
            <a:ext uri="{FF2B5EF4-FFF2-40B4-BE49-F238E27FC236}">
              <a16:creationId xmlns:a16="http://schemas.microsoft.com/office/drawing/2014/main" id="{919E3759-342F-41E5-8761-6B4939BB522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429" name="Text Box 1">
          <a:extLst>
            <a:ext uri="{FF2B5EF4-FFF2-40B4-BE49-F238E27FC236}">
              <a16:creationId xmlns:a16="http://schemas.microsoft.com/office/drawing/2014/main" id="{442D9B80-0D0D-4976-8E75-A3B8B1A82F3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430" name="Text Box 1">
          <a:extLst>
            <a:ext uri="{FF2B5EF4-FFF2-40B4-BE49-F238E27FC236}">
              <a16:creationId xmlns:a16="http://schemas.microsoft.com/office/drawing/2014/main" id="{3F0DB7E3-060E-412A-BF8A-6F53826439F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431" name="Text Box 1">
          <a:extLst>
            <a:ext uri="{FF2B5EF4-FFF2-40B4-BE49-F238E27FC236}">
              <a16:creationId xmlns:a16="http://schemas.microsoft.com/office/drawing/2014/main" id="{8D333C88-16CC-4186-AD61-438556F6B51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432" name="Text Box 1">
          <a:extLst>
            <a:ext uri="{FF2B5EF4-FFF2-40B4-BE49-F238E27FC236}">
              <a16:creationId xmlns:a16="http://schemas.microsoft.com/office/drawing/2014/main" id="{B1DA450E-31B5-4511-A254-87866AD711D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433" name="Text Box 1">
          <a:extLst>
            <a:ext uri="{FF2B5EF4-FFF2-40B4-BE49-F238E27FC236}">
              <a16:creationId xmlns:a16="http://schemas.microsoft.com/office/drawing/2014/main" id="{487DCEB8-5798-4CA7-94B7-A9656837E52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434" name="Text Box 1">
          <a:extLst>
            <a:ext uri="{FF2B5EF4-FFF2-40B4-BE49-F238E27FC236}">
              <a16:creationId xmlns:a16="http://schemas.microsoft.com/office/drawing/2014/main" id="{5E8847DD-9CE1-4410-967E-AF619EE457E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435" name="Text Box 1">
          <a:extLst>
            <a:ext uri="{FF2B5EF4-FFF2-40B4-BE49-F238E27FC236}">
              <a16:creationId xmlns:a16="http://schemas.microsoft.com/office/drawing/2014/main" id="{E3463F51-3FC9-4ECA-87A7-F48684CD695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436" name="Text Box 1">
          <a:extLst>
            <a:ext uri="{FF2B5EF4-FFF2-40B4-BE49-F238E27FC236}">
              <a16:creationId xmlns:a16="http://schemas.microsoft.com/office/drawing/2014/main" id="{FD548EEE-B24D-40CE-AD6B-9A15CA27958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437" name="Text Box 1">
          <a:extLst>
            <a:ext uri="{FF2B5EF4-FFF2-40B4-BE49-F238E27FC236}">
              <a16:creationId xmlns:a16="http://schemas.microsoft.com/office/drawing/2014/main" id="{AB44811A-5056-4212-A770-CDCBC2358B0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438" name="Text Box 1">
          <a:extLst>
            <a:ext uri="{FF2B5EF4-FFF2-40B4-BE49-F238E27FC236}">
              <a16:creationId xmlns:a16="http://schemas.microsoft.com/office/drawing/2014/main" id="{7E3EF703-499D-40CF-8A57-63F7F6B8321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439" name="Text Box 1">
          <a:extLst>
            <a:ext uri="{FF2B5EF4-FFF2-40B4-BE49-F238E27FC236}">
              <a16:creationId xmlns:a16="http://schemas.microsoft.com/office/drawing/2014/main" id="{C8007C58-F127-40E9-8DF7-A04D341E3F8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440" name="Text Box 1">
          <a:extLst>
            <a:ext uri="{FF2B5EF4-FFF2-40B4-BE49-F238E27FC236}">
              <a16:creationId xmlns:a16="http://schemas.microsoft.com/office/drawing/2014/main" id="{CEF84448-B594-4AF6-8A84-6FC4D2D5E5A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441" name="Text Box 1">
          <a:extLst>
            <a:ext uri="{FF2B5EF4-FFF2-40B4-BE49-F238E27FC236}">
              <a16:creationId xmlns:a16="http://schemas.microsoft.com/office/drawing/2014/main" id="{D6E2B7E0-5229-414D-A471-D0082BBBF70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442" name="Text Box 1">
          <a:extLst>
            <a:ext uri="{FF2B5EF4-FFF2-40B4-BE49-F238E27FC236}">
              <a16:creationId xmlns:a16="http://schemas.microsoft.com/office/drawing/2014/main" id="{867DBED3-FF62-417F-B5F1-C6BC3FCA67C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443" name="Text Box 1">
          <a:extLst>
            <a:ext uri="{FF2B5EF4-FFF2-40B4-BE49-F238E27FC236}">
              <a16:creationId xmlns:a16="http://schemas.microsoft.com/office/drawing/2014/main" id="{E3300081-358D-4817-A4DA-1599ED1D238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444" name="Text Box 1">
          <a:extLst>
            <a:ext uri="{FF2B5EF4-FFF2-40B4-BE49-F238E27FC236}">
              <a16:creationId xmlns:a16="http://schemas.microsoft.com/office/drawing/2014/main" id="{3DE203D7-F4BD-4A76-914D-5ED9E27CEBE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445" name="Text Box 1">
          <a:extLst>
            <a:ext uri="{FF2B5EF4-FFF2-40B4-BE49-F238E27FC236}">
              <a16:creationId xmlns:a16="http://schemas.microsoft.com/office/drawing/2014/main" id="{D9B354D4-F646-4279-BA8B-931F4167ED6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446" name="Text Box 1">
          <a:extLst>
            <a:ext uri="{FF2B5EF4-FFF2-40B4-BE49-F238E27FC236}">
              <a16:creationId xmlns:a16="http://schemas.microsoft.com/office/drawing/2014/main" id="{76599995-17E4-4378-9B9A-5FBB5E557BB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447" name="Text Box 1">
          <a:extLst>
            <a:ext uri="{FF2B5EF4-FFF2-40B4-BE49-F238E27FC236}">
              <a16:creationId xmlns:a16="http://schemas.microsoft.com/office/drawing/2014/main" id="{2F78E486-AC77-4BBC-BBA7-200BCC343C1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448" name="Text Box 1">
          <a:extLst>
            <a:ext uri="{FF2B5EF4-FFF2-40B4-BE49-F238E27FC236}">
              <a16:creationId xmlns:a16="http://schemas.microsoft.com/office/drawing/2014/main" id="{9CA61702-877F-47A1-BE9F-95D07D65959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449" name="Text Box 1">
          <a:extLst>
            <a:ext uri="{FF2B5EF4-FFF2-40B4-BE49-F238E27FC236}">
              <a16:creationId xmlns:a16="http://schemas.microsoft.com/office/drawing/2014/main" id="{39A476F7-4A36-4E19-A940-660C98CCFE3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450" name="Text Box 1">
          <a:extLst>
            <a:ext uri="{FF2B5EF4-FFF2-40B4-BE49-F238E27FC236}">
              <a16:creationId xmlns:a16="http://schemas.microsoft.com/office/drawing/2014/main" id="{0136CD16-252C-4D9E-85AC-167689B7255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451" name="Text Box 1">
          <a:extLst>
            <a:ext uri="{FF2B5EF4-FFF2-40B4-BE49-F238E27FC236}">
              <a16:creationId xmlns:a16="http://schemas.microsoft.com/office/drawing/2014/main" id="{7B7C94B3-D256-47F6-852D-542BD71E0C9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452" name="Text Box 1">
          <a:extLst>
            <a:ext uri="{FF2B5EF4-FFF2-40B4-BE49-F238E27FC236}">
              <a16:creationId xmlns:a16="http://schemas.microsoft.com/office/drawing/2014/main" id="{8F92DC7D-AC9B-41FA-AEA5-12AD0DCA2FE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453" name="Text Box 1">
          <a:extLst>
            <a:ext uri="{FF2B5EF4-FFF2-40B4-BE49-F238E27FC236}">
              <a16:creationId xmlns:a16="http://schemas.microsoft.com/office/drawing/2014/main" id="{82EA3F96-CA4A-44EC-B781-4CA441589AE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454" name="Text Box 1">
          <a:extLst>
            <a:ext uri="{FF2B5EF4-FFF2-40B4-BE49-F238E27FC236}">
              <a16:creationId xmlns:a16="http://schemas.microsoft.com/office/drawing/2014/main" id="{0F2CDE82-703E-4BF4-BE54-A5D57BB44C5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455" name="Text Box 1">
          <a:extLst>
            <a:ext uri="{FF2B5EF4-FFF2-40B4-BE49-F238E27FC236}">
              <a16:creationId xmlns:a16="http://schemas.microsoft.com/office/drawing/2014/main" id="{56E0978C-AAA9-49C5-A81B-CA3896C418E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456" name="Text Box 1">
          <a:extLst>
            <a:ext uri="{FF2B5EF4-FFF2-40B4-BE49-F238E27FC236}">
              <a16:creationId xmlns:a16="http://schemas.microsoft.com/office/drawing/2014/main" id="{F22F6B5B-D377-4056-A908-8E905860EEC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457" name="Text Box 1">
          <a:extLst>
            <a:ext uri="{FF2B5EF4-FFF2-40B4-BE49-F238E27FC236}">
              <a16:creationId xmlns:a16="http://schemas.microsoft.com/office/drawing/2014/main" id="{21932630-EDBE-436F-BC88-467928C1535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458" name="Text Box 1">
          <a:extLst>
            <a:ext uri="{FF2B5EF4-FFF2-40B4-BE49-F238E27FC236}">
              <a16:creationId xmlns:a16="http://schemas.microsoft.com/office/drawing/2014/main" id="{38E19C7E-DDA5-47E8-97A4-9FE82E1F126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459" name="Text Box 1">
          <a:extLst>
            <a:ext uri="{FF2B5EF4-FFF2-40B4-BE49-F238E27FC236}">
              <a16:creationId xmlns:a16="http://schemas.microsoft.com/office/drawing/2014/main" id="{900E31D2-026F-40E1-89B7-67C4EBC861B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460" name="Text Box 1">
          <a:extLst>
            <a:ext uri="{FF2B5EF4-FFF2-40B4-BE49-F238E27FC236}">
              <a16:creationId xmlns:a16="http://schemas.microsoft.com/office/drawing/2014/main" id="{0C830A4E-4FDF-4478-BCA9-EDFB2298819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461" name="Text Box 1">
          <a:extLst>
            <a:ext uri="{FF2B5EF4-FFF2-40B4-BE49-F238E27FC236}">
              <a16:creationId xmlns:a16="http://schemas.microsoft.com/office/drawing/2014/main" id="{CB3F9558-1C6A-4D64-9977-3C1E538A429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462" name="Text Box 1">
          <a:extLst>
            <a:ext uri="{FF2B5EF4-FFF2-40B4-BE49-F238E27FC236}">
              <a16:creationId xmlns:a16="http://schemas.microsoft.com/office/drawing/2014/main" id="{4AFEB66D-91FC-4167-B472-DDC672068C5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463" name="Text Box 1">
          <a:extLst>
            <a:ext uri="{FF2B5EF4-FFF2-40B4-BE49-F238E27FC236}">
              <a16:creationId xmlns:a16="http://schemas.microsoft.com/office/drawing/2014/main" id="{F2BDB267-9FC8-47A8-8310-9D7CDD931A6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464" name="Text Box 1">
          <a:extLst>
            <a:ext uri="{FF2B5EF4-FFF2-40B4-BE49-F238E27FC236}">
              <a16:creationId xmlns:a16="http://schemas.microsoft.com/office/drawing/2014/main" id="{6A8F99CF-EB10-4C1A-8C1D-4B61C08EDBD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465" name="Text Box 1">
          <a:extLst>
            <a:ext uri="{FF2B5EF4-FFF2-40B4-BE49-F238E27FC236}">
              <a16:creationId xmlns:a16="http://schemas.microsoft.com/office/drawing/2014/main" id="{195E72E7-425A-4FFC-B1B3-51A43EC215A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466" name="Text Box 1">
          <a:extLst>
            <a:ext uri="{FF2B5EF4-FFF2-40B4-BE49-F238E27FC236}">
              <a16:creationId xmlns:a16="http://schemas.microsoft.com/office/drawing/2014/main" id="{F4510FA2-7A79-4C3F-B379-D7B96F2BE58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467" name="Text Box 1">
          <a:extLst>
            <a:ext uri="{FF2B5EF4-FFF2-40B4-BE49-F238E27FC236}">
              <a16:creationId xmlns:a16="http://schemas.microsoft.com/office/drawing/2014/main" id="{517A6885-268C-45E3-8CDC-A08CE7E449B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468" name="Text Box 1">
          <a:extLst>
            <a:ext uri="{FF2B5EF4-FFF2-40B4-BE49-F238E27FC236}">
              <a16:creationId xmlns:a16="http://schemas.microsoft.com/office/drawing/2014/main" id="{ADD1B12C-0807-41D5-A219-C4C1C02C6F4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469" name="Text Box 1">
          <a:extLst>
            <a:ext uri="{FF2B5EF4-FFF2-40B4-BE49-F238E27FC236}">
              <a16:creationId xmlns:a16="http://schemas.microsoft.com/office/drawing/2014/main" id="{03D4795C-2660-485E-8AE6-C082CDD6064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470" name="Text Box 1">
          <a:extLst>
            <a:ext uri="{FF2B5EF4-FFF2-40B4-BE49-F238E27FC236}">
              <a16:creationId xmlns:a16="http://schemas.microsoft.com/office/drawing/2014/main" id="{FB2A0DB2-541C-448A-8815-18BEEDDB526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471" name="Text Box 1">
          <a:extLst>
            <a:ext uri="{FF2B5EF4-FFF2-40B4-BE49-F238E27FC236}">
              <a16:creationId xmlns:a16="http://schemas.microsoft.com/office/drawing/2014/main" id="{6008EE8E-2415-4BD4-A0DB-4ACB0219057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472" name="Text Box 1">
          <a:extLst>
            <a:ext uri="{FF2B5EF4-FFF2-40B4-BE49-F238E27FC236}">
              <a16:creationId xmlns:a16="http://schemas.microsoft.com/office/drawing/2014/main" id="{BE18C73A-0009-4FA1-971C-D8F8C279CC1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473" name="Text Box 1">
          <a:extLst>
            <a:ext uri="{FF2B5EF4-FFF2-40B4-BE49-F238E27FC236}">
              <a16:creationId xmlns:a16="http://schemas.microsoft.com/office/drawing/2014/main" id="{DB6BA99C-4ACF-4380-97A9-5101D8616C0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474" name="Text Box 1">
          <a:extLst>
            <a:ext uri="{FF2B5EF4-FFF2-40B4-BE49-F238E27FC236}">
              <a16:creationId xmlns:a16="http://schemas.microsoft.com/office/drawing/2014/main" id="{3D5C7AEB-3E66-4EEB-88A6-FD3E03B6D01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475" name="Text Box 1">
          <a:extLst>
            <a:ext uri="{FF2B5EF4-FFF2-40B4-BE49-F238E27FC236}">
              <a16:creationId xmlns:a16="http://schemas.microsoft.com/office/drawing/2014/main" id="{F10F7BFB-A92A-42E0-A9A6-6F3C5566CE5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476" name="Text Box 1">
          <a:extLst>
            <a:ext uri="{FF2B5EF4-FFF2-40B4-BE49-F238E27FC236}">
              <a16:creationId xmlns:a16="http://schemas.microsoft.com/office/drawing/2014/main" id="{74CA86D1-7DC2-4E50-8BBA-09B125AF16A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477" name="Text Box 1">
          <a:extLst>
            <a:ext uri="{FF2B5EF4-FFF2-40B4-BE49-F238E27FC236}">
              <a16:creationId xmlns:a16="http://schemas.microsoft.com/office/drawing/2014/main" id="{6106BA0F-67EB-4433-98B9-BF2434BBB74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478" name="Text Box 1">
          <a:extLst>
            <a:ext uri="{FF2B5EF4-FFF2-40B4-BE49-F238E27FC236}">
              <a16:creationId xmlns:a16="http://schemas.microsoft.com/office/drawing/2014/main" id="{47990EDA-59A3-4763-A471-A8138451AF7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479" name="Text Box 1">
          <a:extLst>
            <a:ext uri="{FF2B5EF4-FFF2-40B4-BE49-F238E27FC236}">
              <a16:creationId xmlns:a16="http://schemas.microsoft.com/office/drawing/2014/main" id="{9ED66790-5D0B-4812-B702-F3B46151395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480" name="Text Box 1">
          <a:extLst>
            <a:ext uri="{FF2B5EF4-FFF2-40B4-BE49-F238E27FC236}">
              <a16:creationId xmlns:a16="http://schemas.microsoft.com/office/drawing/2014/main" id="{9F092EBE-3059-42E1-8201-959DD38E34D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481" name="Text Box 1">
          <a:extLst>
            <a:ext uri="{FF2B5EF4-FFF2-40B4-BE49-F238E27FC236}">
              <a16:creationId xmlns:a16="http://schemas.microsoft.com/office/drawing/2014/main" id="{860A66DE-0D3A-4AFF-B1AF-AEBC72AB92D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482" name="Text Box 1">
          <a:extLst>
            <a:ext uri="{FF2B5EF4-FFF2-40B4-BE49-F238E27FC236}">
              <a16:creationId xmlns:a16="http://schemas.microsoft.com/office/drawing/2014/main" id="{86F3985D-39A8-4526-97CB-C7DA3A10CC2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483" name="Text Box 1">
          <a:extLst>
            <a:ext uri="{FF2B5EF4-FFF2-40B4-BE49-F238E27FC236}">
              <a16:creationId xmlns:a16="http://schemas.microsoft.com/office/drawing/2014/main" id="{992CD84F-B9E2-4A84-811D-9AFC4B80513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484" name="Text Box 1">
          <a:extLst>
            <a:ext uri="{FF2B5EF4-FFF2-40B4-BE49-F238E27FC236}">
              <a16:creationId xmlns:a16="http://schemas.microsoft.com/office/drawing/2014/main" id="{59DDEBD2-5186-4B74-9EE2-07BAB2C652A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485" name="Text Box 1">
          <a:extLst>
            <a:ext uri="{FF2B5EF4-FFF2-40B4-BE49-F238E27FC236}">
              <a16:creationId xmlns:a16="http://schemas.microsoft.com/office/drawing/2014/main" id="{8AE0C10B-1D04-4D2D-A904-E5BC5FD9130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486" name="Text Box 1">
          <a:extLst>
            <a:ext uri="{FF2B5EF4-FFF2-40B4-BE49-F238E27FC236}">
              <a16:creationId xmlns:a16="http://schemas.microsoft.com/office/drawing/2014/main" id="{BD2F0B17-11C6-49FA-99C1-A7E4BF1C5C2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487" name="Text Box 1">
          <a:extLst>
            <a:ext uri="{FF2B5EF4-FFF2-40B4-BE49-F238E27FC236}">
              <a16:creationId xmlns:a16="http://schemas.microsoft.com/office/drawing/2014/main" id="{0C6AFAA6-84DA-455E-9209-40E3058F292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488" name="Text Box 1">
          <a:extLst>
            <a:ext uri="{FF2B5EF4-FFF2-40B4-BE49-F238E27FC236}">
              <a16:creationId xmlns:a16="http://schemas.microsoft.com/office/drawing/2014/main" id="{A3C55FC2-385F-4FA9-9C5C-4B1197497F6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489" name="Text Box 1">
          <a:extLst>
            <a:ext uri="{FF2B5EF4-FFF2-40B4-BE49-F238E27FC236}">
              <a16:creationId xmlns:a16="http://schemas.microsoft.com/office/drawing/2014/main" id="{BA8F18D2-AEA3-4086-A856-D709588351C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490" name="Text Box 1">
          <a:extLst>
            <a:ext uri="{FF2B5EF4-FFF2-40B4-BE49-F238E27FC236}">
              <a16:creationId xmlns:a16="http://schemas.microsoft.com/office/drawing/2014/main" id="{4CC5DE9B-900E-4126-A219-C41CEA8C7E2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491" name="Text Box 1">
          <a:extLst>
            <a:ext uri="{FF2B5EF4-FFF2-40B4-BE49-F238E27FC236}">
              <a16:creationId xmlns:a16="http://schemas.microsoft.com/office/drawing/2014/main" id="{3F385B9C-6124-4387-9171-6B540A7A440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492" name="Text Box 1">
          <a:extLst>
            <a:ext uri="{FF2B5EF4-FFF2-40B4-BE49-F238E27FC236}">
              <a16:creationId xmlns:a16="http://schemas.microsoft.com/office/drawing/2014/main" id="{AC9F2CA7-9C1E-4366-BFDD-5EA97BF7C30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493" name="Text Box 1">
          <a:extLst>
            <a:ext uri="{FF2B5EF4-FFF2-40B4-BE49-F238E27FC236}">
              <a16:creationId xmlns:a16="http://schemas.microsoft.com/office/drawing/2014/main" id="{926A2B68-0AA9-4AB6-BB79-F82AF037D2B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494" name="Text Box 1">
          <a:extLst>
            <a:ext uri="{FF2B5EF4-FFF2-40B4-BE49-F238E27FC236}">
              <a16:creationId xmlns:a16="http://schemas.microsoft.com/office/drawing/2014/main" id="{28364325-B85E-4864-AF87-F2D4D262C2C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495" name="Text Box 1">
          <a:extLst>
            <a:ext uri="{FF2B5EF4-FFF2-40B4-BE49-F238E27FC236}">
              <a16:creationId xmlns:a16="http://schemas.microsoft.com/office/drawing/2014/main" id="{B02D742D-A4E9-4911-91A2-D999146EC80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496" name="Text Box 1">
          <a:extLst>
            <a:ext uri="{FF2B5EF4-FFF2-40B4-BE49-F238E27FC236}">
              <a16:creationId xmlns:a16="http://schemas.microsoft.com/office/drawing/2014/main" id="{BCF0BD7D-AADF-4583-AE08-4AC03949F12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497" name="Text Box 1">
          <a:extLst>
            <a:ext uri="{FF2B5EF4-FFF2-40B4-BE49-F238E27FC236}">
              <a16:creationId xmlns:a16="http://schemas.microsoft.com/office/drawing/2014/main" id="{433FEC3F-C555-4FBC-A253-1D84B015A28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498" name="Text Box 1">
          <a:extLst>
            <a:ext uri="{FF2B5EF4-FFF2-40B4-BE49-F238E27FC236}">
              <a16:creationId xmlns:a16="http://schemas.microsoft.com/office/drawing/2014/main" id="{D099C8A1-25AB-4CBF-97CE-63973C647AC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499" name="Text Box 1">
          <a:extLst>
            <a:ext uri="{FF2B5EF4-FFF2-40B4-BE49-F238E27FC236}">
              <a16:creationId xmlns:a16="http://schemas.microsoft.com/office/drawing/2014/main" id="{8F29A4F2-4F45-41AC-87E4-1935BF949AE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500" name="Text Box 1">
          <a:extLst>
            <a:ext uri="{FF2B5EF4-FFF2-40B4-BE49-F238E27FC236}">
              <a16:creationId xmlns:a16="http://schemas.microsoft.com/office/drawing/2014/main" id="{69A401AF-E571-4CF3-8CC3-F65A711F9B2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501" name="Text Box 1">
          <a:extLst>
            <a:ext uri="{FF2B5EF4-FFF2-40B4-BE49-F238E27FC236}">
              <a16:creationId xmlns:a16="http://schemas.microsoft.com/office/drawing/2014/main" id="{030CA887-EBD3-4CEE-B45B-87382B74B04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502" name="Text Box 1">
          <a:extLst>
            <a:ext uri="{FF2B5EF4-FFF2-40B4-BE49-F238E27FC236}">
              <a16:creationId xmlns:a16="http://schemas.microsoft.com/office/drawing/2014/main" id="{2A00F60E-AE1A-46BD-A444-2F6B486A569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503" name="Text Box 1">
          <a:extLst>
            <a:ext uri="{FF2B5EF4-FFF2-40B4-BE49-F238E27FC236}">
              <a16:creationId xmlns:a16="http://schemas.microsoft.com/office/drawing/2014/main" id="{A80860E9-1F2E-4DDD-BF84-913ECE854B2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504" name="Text Box 1">
          <a:extLst>
            <a:ext uri="{FF2B5EF4-FFF2-40B4-BE49-F238E27FC236}">
              <a16:creationId xmlns:a16="http://schemas.microsoft.com/office/drawing/2014/main" id="{5EB05B49-4D16-45E9-A7D2-681E68DB0F8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505" name="Text Box 1">
          <a:extLst>
            <a:ext uri="{FF2B5EF4-FFF2-40B4-BE49-F238E27FC236}">
              <a16:creationId xmlns:a16="http://schemas.microsoft.com/office/drawing/2014/main" id="{6ED0B609-3CA2-42AB-AD23-55D6C7A0E74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506" name="Text Box 1">
          <a:extLst>
            <a:ext uri="{FF2B5EF4-FFF2-40B4-BE49-F238E27FC236}">
              <a16:creationId xmlns:a16="http://schemas.microsoft.com/office/drawing/2014/main" id="{D15AD546-C1CA-4A01-91CE-3C890D6112D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507" name="Text Box 1">
          <a:extLst>
            <a:ext uri="{FF2B5EF4-FFF2-40B4-BE49-F238E27FC236}">
              <a16:creationId xmlns:a16="http://schemas.microsoft.com/office/drawing/2014/main" id="{BA74E237-0F54-4CF8-A662-903F0545F3A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508" name="Text Box 1">
          <a:extLst>
            <a:ext uri="{FF2B5EF4-FFF2-40B4-BE49-F238E27FC236}">
              <a16:creationId xmlns:a16="http://schemas.microsoft.com/office/drawing/2014/main" id="{340DAA49-BC6C-4383-BA4E-F4F3254991B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509" name="Text Box 1">
          <a:extLst>
            <a:ext uri="{FF2B5EF4-FFF2-40B4-BE49-F238E27FC236}">
              <a16:creationId xmlns:a16="http://schemas.microsoft.com/office/drawing/2014/main" id="{5010CA34-194D-4A57-8164-4AE65957611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510" name="Text Box 1">
          <a:extLst>
            <a:ext uri="{FF2B5EF4-FFF2-40B4-BE49-F238E27FC236}">
              <a16:creationId xmlns:a16="http://schemas.microsoft.com/office/drawing/2014/main" id="{15102179-8748-48A3-835F-F4354B52640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511" name="Text Box 1">
          <a:extLst>
            <a:ext uri="{FF2B5EF4-FFF2-40B4-BE49-F238E27FC236}">
              <a16:creationId xmlns:a16="http://schemas.microsoft.com/office/drawing/2014/main" id="{3F54A807-81D4-4949-9C35-A634C392387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512" name="Text Box 1">
          <a:extLst>
            <a:ext uri="{FF2B5EF4-FFF2-40B4-BE49-F238E27FC236}">
              <a16:creationId xmlns:a16="http://schemas.microsoft.com/office/drawing/2014/main" id="{5DF0EE7E-FD03-4E9F-93F4-59287031162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513" name="Text Box 1">
          <a:extLst>
            <a:ext uri="{FF2B5EF4-FFF2-40B4-BE49-F238E27FC236}">
              <a16:creationId xmlns:a16="http://schemas.microsoft.com/office/drawing/2014/main" id="{E8A8D77A-C276-4801-A197-FEB29F5AF45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514" name="Text Box 1">
          <a:extLst>
            <a:ext uri="{FF2B5EF4-FFF2-40B4-BE49-F238E27FC236}">
              <a16:creationId xmlns:a16="http://schemas.microsoft.com/office/drawing/2014/main" id="{0A067F75-CF37-4EAA-BEE5-9F9281FEABE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515" name="Text Box 1">
          <a:extLst>
            <a:ext uri="{FF2B5EF4-FFF2-40B4-BE49-F238E27FC236}">
              <a16:creationId xmlns:a16="http://schemas.microsoft.com/office/drawing/2014/main" id="{9376E83A-9E90-47AD-AB46-12973161CC5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516" name="Text Box 1">
          <a:extLst>
            <a:ext uri="{FF2B5EF4-FFF2-40B4-BE49-F238E27FC236}">
              <a16:creationId xmlns:a16="http://schemas.microsoft.com/office/drawing/2014/main" id="{F91855FC-CCF1-4057-867F-02EF4491054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517" name="Text Box 1">
          <a:extLst>
            <a:ext uri="{FF2B5EF4-FFF2-40B4-BE49-F238E27FC236}">
              <a16:creationId xmlns:a16="http://schemas.microsoft.com/office/drawing/2014/main" id="{AAEABD74-C8E6-4D73-80B2-7E9AC1AF580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518" name="Text Box 1">
          <a:extLst>
            <a:ext uri="{FF2B5EF4-FFF2-40B4-BE49-F238E27FC236}">
              <a16:creationId xmlns:a16="http://schemas.microsoft.com/office/drawing/2014/main" id="{5EC423E1-265C-49DC-87B3-7D9F8AD624F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519" name="Text Box 1">
          <a:extLst>
            <a:ext uri="{FF2B5EF4-FFF2-40B4-BE49-F238E27FC236}">
              <a16:creationId xmlns:a16="http://schemas.microsoft.com/office/drawing/2014/main" id="{DF4FD5F3-FBCF-4C69-A034-3133830FD53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520" name="Text Box 1">
          <a:extLst>
            <a:ext uri="{FF2B5EF4-FFF2-40B4-BE49-F238E27FC236}">
              <a16:creationId xmlns:a16="http://schemas.microsoft.com/office/drawing/2014/main" id="{8653A08B-EFBC-4874-A2F2-A9F98A83FD7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521" name="Text Box 1">
          <a:extLst>
            <a:ext uri="{FF2B5EF4-FFF2-40B4-BE49-F238E27FC236}">
              <a16:creationId xmlns:a16="http://schemas.microsoft.com/office/drawing/2014/main" id="{DCF9FE4E-61C9-4A3B-872D-E7E5AA0D892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522" name="Text Box 1">
          <a:extLst>
            <a:ext uri="{FF2B5EF4-FFF2-40B4-BE49-F238E27FC236}">
              <a16:creationId xmlns:a16="http://schemas.microsoft.com/office/drawing/2014/main" id="{D3D15B42-0956-4344-910C-5BB1FF68BA3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523" name="Text Box 1">
          <a:extLst>
            <a:ext uri="{FF2B5EF4-FFF2-40B4-BE49-F238E27FC236}">
              <a16:creationId xmlns:a16="http://schemas.microsoft.com/office/drawing/2014/main" id="{C30B050D-11F5-4023-AC51-92E1F1383EE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524" name="Text Box 1">
          <a:extLst>
            <a:ext uri="{FF2B5EF4-FFF2-40B4-BE49-F238E27FC236}">
              <a16:creationId xmlns:a16="http://schemas.microsoft.com/office/drawing/2014/main" id="{A608FF66-224B-4641-A583-AE03000F44D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525" name="Text Box 1">
          <a:extLst>
            <a:ext uri="{FF2B5EF4-FFF2-40B4-BE49-F238E27FC236}">
              <a16:creationId xmlns:a16="http://schemas.microsoft.com/office/drawing/2014/main" id="{51AFED21-7127-46EF-A601-F261B173C60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526" name="Text Box 1">
          <a:extLst>
            <a:ext uri="{FF2B5EF4-FFF2-40B4-BE49-F238E27FC236}">
              <a16:creationId xmlns:a16="http://schemas.microsoft.com/office/drawing/2014/main" id="{5E9005EA-1099-4DBF-9438-DFAF1706432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527" name="Text Box 1">
          <a:extLst>
            <a:ext uri="{FF2B5EF4-FFF2-40B4-BE49-F238E27FC236}">
              <a16:creationId xmlns:a16="http://schemas.microsoft.com/office/drawing/2014/main" id="{44DB1FE4-8DE5-4FFF-8D6A-0333B4E6A73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528" name="Text Box 1">
          <a:extLst>
            <a:ext uri="{FF2B5EF4-FFF2-40B4-BE49-F238E27FC236}">
              <a16:creationId xmlns:a16="http://schemas.microsoft.com/office/drawing/2014/main" id="{F3B8D395-ADAD-4D88-BD46-95BEC785EF4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529" name="Text Box 1">
          <a:extLst>
            <a:ext uri="{FF2B5EF4-FFF2-40B4-BE49-F238E27FC236}">
              <a16:creationId xmlns:a16="http://schemas.microsoft.com/office/drawing/2014/main" id="{08F2A255-8038-4051-9DF2-8E4F69A6D80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530" name="Text Box 1">
          <a:extLst>
            <a:ext uri="{FF2B5EF4-FFF2-40B4-BE49-F238E27FC236}">
              <a16:creationId xmlns:a16="http://schemas.microsoft.com/office/drawing/2014/main" id="{F65101F5-4FCF-4512-BB00-4828584740D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531" name="Text Box 1">
          <a:extLst>
            <a:ext uri="{FF2B5EF4-FFF2-40B4-BE49-F238E27FC236}">
              <a16:creationId xmlns:a16="http://schemas.microsoft.com/office/drawing/2014/main" id="{05BE2EA0-3CC3-477B-A49A-7BD760C198A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532" name="Text Box 1">
          <a:extLst>
            <a:ext uri="{FF2B5EF4-FFF2-40B4-BE49-F238E27FC236}">
              <a16:creationId xmlns:a16="http://schemas.microsoft.com/office/drawing/2014/main" id="{4515078C-1350-4921-AD2E-170308752FE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533" name="Text Box 1">
          <a:extLst>
            <a:ext uri="{FF2B5EF4-FFF2-40B4-BE49-F238E27FC236}">
              <a16:creationId xmlns:a16="http://schemas.microsoft.com/office/drawing/2014/main" id="{0B7F2BA1-0EEF-4672-BB5C-CF742DB5184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534" name="Text Box 1">
          <a:extLst>
            <a:ext uri="{FF2B5EF4-FFF2-40B4-BE49-F238E27FC236}">
              <a16:creationId xmlns:a16="http://schemas.microsoft.com/office/drawing/2014/main" id="{2A43898C-DFC3-466B-A5BB-1C475BE0A95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535" name="Text Box 1">
          <a:extLst>
            <a:ext uri="{FF2B5EF4-FFF2-40B4-BE49-F238E27FC236}">
              <a16:creationId xmlns:a16="http://schemas.microsoft.com/office/drawing/2014/main" id="{C0A36644-6FB2-4F1F-A816-BC6D262D2DF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536" name="Text Box 1">
          <a:extLst>
            <a:ext uri="{FF2B5EF4-FFF2-40B4-BE49-F238E27FC236}">
              <a16:creationId xmlns:a16="http://schemas.microsoft.com/office/drawing/2014/main" id="{31E3D87F-4007-4176-9D0F-BB353252523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537" name="Text Box 1">
          <a:extLst>
            <a:ext uri="{FF2B5EF4-FFF2-40B4-BE49-F238E27FC236}">
              <a16:creationId xmlns:a16="http://schemas.microsoft.com/office/drawing/2014/main" id="{8AE4D121-0B08-4246-970A-9C0071F0629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538" name="Text Box 1">
          <a:extLst>
            <a:ext uri="{FF2B5EF4-FFF2-40B4-BE49-F238E27FC236}">
              <a16:creationId xmlns:a16="http://schemas.microsoft.com/office/drawing/2014/main" id="{00F1F2A2-320D-4BCC-A64F-D2395DB1A04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539" name="Text Box 1">
          <a:extLst>
            <a:ext uri="{FF2B5EF4-FFF2-40B4-BE49-F238E27FC236}">
              <a16:creationId xmlns:a16="http://schemas.microsoft.com/office/drawing/2014/main" id="{36126511-F6B3-46CC-B578-12ABE9F4962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540" name="Text Box 1">
          <a:extLst>
            <a:ext uri="{FF2B5EF4-FFF2-40B4-BE49-F238E27FC236}">
              <a16:creationId xmlns:a16="http://schemas.microsoft.com/office/drawing/2014/main" id="{3D109B98-3B77-4582-8382-0BF2B1A1CDE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541" name="Text Box 1">
          <a:extLst>
            <a:ext uri="{FF2B5EF4-FFF2-40B4-BE49-F238E27FC236}">
              <a16:creationId xmlns:a16="http://schemas.microsoft.com/office/drawing/2014/main" id="{DDB7F6A7-563F-43DE-B147-E03322D4AD5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542" name="Text Box 1">
          <a:extLst>
            <a:ext uri="{FF2B5EF4-FFF2-40B4-BE49-F238E27FC236}">
              <a16:creationId xmlns:a16="http://schemas.microsoft.com/office/drawing/2014/main" id="{78565014-E8F2-49E9-9635-AED62C441E3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543" name="Text Box 1">
          <a:extLst>
            <a:ext uri="{FF2B5EF4-FFF2-40B4-BE49-F238E27FC236}">
              <a16:creationId xmlns:a16="http://schemas.microsoft.com/office/drawing/2014/main" id="{F93EA8FC-3D06-4871-8328-9F06C6AC4DE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544" name="Text Box 1">
          <a:extLst>
            <a:ext uri="{FF2B5EF4-FFF2-40B4-BE49-F238E27FC236}">
              <a16:creationId xmlns:a16="http://schemas.microsoft.com/office/drawing/2014/main" id="{DD0B4B97-150D-46FC-8A45-BA5CC22BF88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545" name="Text Box 1">
          <a:extLst>
            <a:ext uri="{FF2B5EF4-FFF2-40B4-BE49-F238E27FC236}">
              <a16:creationId xmlns:a16="http://schemas.microsoft.com/office/drawing/2014/main" id="{B0F538C3-432E-4834-8265-C1AD282F9A8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546" name="Text Box 1">
          <a:extLst>
            <a:ext uri="{FF2B5EF4-FFF2-40B4-BE49-F238E27FC236}">
              <a16:creationId xmlns:a16="http://schemas.microsoft.com/office/drawing/2014/main" id="{9989D60A-A9EC-45F4-A61D-FB3AF3D3F36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547" name="Text Box 1">
          <a:extLst>
            <a:ext uri="{FF2B5EF4-FFF2-40B4-BE49-F238E27FC236}">
              <a16:creationId xmlns:a16="http://schemas.microsoft.com/office/drawing/2014/main" id="{C24B027A-8C77-4B3E-9F32-7C42A9DCA6C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548" name="Text Box 1">
          <a:extLst>
            <a:ext uri="{FF2B5EF4-FFF2-40B4-BE49-F238E27FC236}">
              <a16:creationId xmlns:a16="http://schemas.microsoft.com/office/drawing/2014/main" id="{A1D5D7B7-0C44-4409-A1ED-96EE907A8E5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549" name="Text Box 1">
          <a:extLst>
            <a:ext uri="{FF2B5EF4-FFF2-40B4-BE49-F238E27FC236}">
              <a16:creationId xmlns:a16="http://schemas.microsoft.com/office/drawing/2014/main" id="{34925973-3F4F-4A31-85D1-98C1698C552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550" name="Text Box 1">
          <a:extLst>
            <a:ext uri="{FF2B5EF4-FFF2-40B4-BE49-F238E27FC236}">
              <a16:creationId xmlns:a16="http://schemas.microsoft.com/office/drawing/2014/main" id="{8E864F63-940B-46DC-BC11-3A658E95556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551" name="Text Box 1">
          <a:extLst>
            <a:ext uri="{FF2B5EF4-FFF2-40B4-BE49-F238E27FC236}">
              <a16:creationId xmlns:a16="http://schemas.microsoft.com/office/drawing/2014/main" id="{06ACFFAB-FC65-4E8D-AB86-DC34684F437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552" name="Text Box 1">
          <a:extLst>
            <a:ext uri="{FF2B5EF4-FFF2-40B4-BE49-F238E27FC236}">
              <a16:creationId xmlns:a16="http://schemas.microsoft.com/office/drawing/2014/main" id="{72367E9D-7AA8-49F0-B04F-DA824FD0103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553" name="Text Box 1">
          <a:extLst>
            <a:ext uri="{FF2B5EF4-FFF2-40B4-BE49-F238E27FC236}">
              <a16:creationId xmlns:a16="http://schemas.microsoft.com/office/drawing/2014/main" id="{CEAA33AB-3E47-44A6-8676-869153B8DCD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554" name="Text Box 1">
          <a:extLst>
            <a:ext uri="{FF2B5EF4-FFF2-40B4-BE49-F238E27FC236}">
              <a16:creationId xmlns:a16="http://schemas.microsoft.com/office/drawing/2014/main" id="{6C33A3B2-35D3-4BB3-95C0-77B7AE60728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555" name="Text Box 1">
          <a:extLst>
            <a:ext uri="{FF2B5EF4-FFF2-40B4-BE49-F238E27FC236}">
              <a16:creationId xmlns:a16="http://schemas.microsoft.com/office/drawing/2014/main" id="{2223705E-5E50-45FD-A3C5-355021F9B82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556" name="Text Box 1">
          <a:extLst>
            <a:ext uri="{FF2B5EF4-FFF2-40B4-BE49-F238E27FC236}">
              <a16:creationId xmlns:a16="http://schemas.microsoft.com/office/drawing/2014/main" id="{F03F7FD6-23FF-4AA4-BF11-6008AD2858F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557" name="Text Box 1">
          <a:extLst>
            <a:ext uri="{FF2B5EF4-FFF2-40B4-BE49-F238E27FC236}">
              <a16:creationId xmlns:a16="http://schemas.microsoft.com/office/drawing/2014/main" id="{C6B11A1E-D2FC-4545-A8C8-0E3CB603A55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558" name="Text Box 1">
          <a:extLst>
            <a:ext uri="{FF2B5EF4-FFF2-40B4-BE49-F238E27FC236}">
              <a16:creationId xmlns:a16="http://schemas.microsoft.com/office/drawing/2014/main" id="{B220396F-1C41-409E-8739-5768A140CCC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559" name="Text Box 1">
          <a:extLst>
            <a:ext uri="{FF2B5EF4-FFF2-40B4-BE49-F238E27FC236}">
              <a16:creationId xmlns:a16="http://schemas.microsoft.com/office/drawing/2014/main" id="{9443F0FB-0DA7-4E6B-83B9-A8A346508E6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560" name="Text Box 1">
          <a:extLst>
            <a:ext uri="{FF2B5EF4-FFF2-40B4-BE49-F238E27FC236}">
              <a16:creationId xmlns:a16="http://schemas.microsoft.com/office/drawing/2014/main" id="{810121CF-27FE-446B-BB23-F05573B9132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561" name="Text Box 1">
          <a:extLst>
            <a:ext uri="{FF2B5EF4-FFF2-40B4-BE49-F238E27FC236}">
              <a16:creationId xmlns:a16="http://schemas.microsoft.com/office/drawing/2014/main" id="{CD4A3972-82F2-4E44-BF4A-E84822DFBEF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562" name="Text Box 1">
          <a:extLst>
            <a:ext uri="{FF2B5EF4-FFF2-40B4-BE49-F238E27FC236}">
              <a16:creationId xmlns:a16="http://schemas.microsoft.com/office/drawing/2014/main" id="{FF982D84-7FD5-46D9-90D5-FCA0C7490A6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563" name="Text Box 1">
          <a:extLst>
            <a:ext uri="{FF2B5EF4-FFF2-40B4-BE49-F238E27FC236}">
              <a16:creationId xmlns:a16="http://schemas.microsoft.com/office/drawing/2014/main" id="{5DF63FEA-AA5B-423D-8F46-8699162DAC6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564" name="Text Box 1">
          <a:extLst>
            <a:ext uri="{FF2B5EF4-FFF2-40B4-BE49-F238E27FC236}">
              <a16:creationId xmlns:a16="http://schemas.microsoft.com/office/drawing/2014/main" id="{DE883339-CB5E-4D47-8B12-631B04F28FA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565" name="Text Box 1">
          <a:extLst>
            <a:ext uri="{FF2B5EF4-FFF2-40B4-BE49-F238E27FC236}">
              <a16:creationId xmlns:a16="http://schemas.microsoft.com/office/drawing/2014/main" id="{6A7BFD5A-EFAE-4E42-AB0E-051956B4407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566" name="Text Box 1">
          <a:extLst>
            <a:ext uri="{FF2B5EF4-FFF2-40B4-BE49-F238E27FC236}">
              <a16:creationId xmlns:a16="http://schemas.microsoft.com/office/drawing/2014/main" id="{7D6B7B4E-B4C3-4131-8E7C-37B28B5F11E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567" name="Text Box 1">
          <a:extLst>
            <a:ext uri="{FF2B5EF4-FFF2-40B4-BE49-F238E27FC236}">
              <a16:creationId xmlns:a16="http://schemas.microsoft.com/office/drawing/2014/main" id="{83ABEAF2-B0FA-4063-949F-A25632D5D8C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568" name="Text Box 1">
          <a:extLst>
            <a:ext uri="{FF2B5EF4-FFF2-40B4-BE49-F238E27FC236}">
              <a16:creationId xmlns:a16="http://schemas.microsoft.com/office/drawing/2014/main" id="{B38C17B1-6DC0-4228-A169-C61EE44398B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569" name="Text Box 1">
          <a:extLst>
            <a:ext uri="{FF2B5EF4-FFF2-40B4-BE49-F238E27FC236}">
              <a16:creationId xmlns:a16="http://schemas.microsoft.com/office/drawing/2014/main" id="{E09BF6F2-CAC0-4913-B99F-C9224E2A9BF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570" name="Text Box 1">
          <a:extLst>
            <a:ext uri="{FF2B5EF4-FFF2-40B4-BE49-F238E27FC236}">
              <a16:creationId xmlns:a16="http://schemas.microsoft.com/office/drawing/2014/main" id="{CC82C3AD-6842-469F-B622-FB0683506D0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571" name="Text Box 1">
          <a:extLst>
            <a:ext uri="{FF2B5EF4-FFF2-40B4-BE49-F238E27FC236}">
              <a16:creationId xmlns:a16="http://schemas.microsoft.com/office/drawing/2014/main" id="{B3CF1370-00F9-4DE2-8EF8-72DDB8C9734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572" name="Text Box 1">
          <a:extLst>
            <a:ext uri="{FF2B5EF4-FFF2-40B4-BE49-F238E27FC236}">
              <a16:creationId xmlns:a16="http://schemas.microsoft.com/office/drawing/2014/main" id="{77303E75-43D3-4B29-AB17-9AFBC5BB754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573" name="Text Box 1">
          <a:extLst>
            <a:ext uri="{FF2B5EF4-FFF2-40B4-BE49-F238E27FC236}">
              <a16:creationId xmlns:a16="http://schemas.microsoft.com/office/drawing/2014/main" id="{56F3E49F-B4EE-41D9-953C-95E9AFAA39E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574" name="Text Box 1">
          <a:extLst>
            <a:ext uri="{FF2B5EF4-FFF2-40B4-BE49-F238E27FC236}">
              <a16:creationId xmlns:a16="http://schemas.microsoft.com/office/drawing/2014/main" id="{D24AE7A7-F6EC-45A8-983C-A7AF7B7377A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575" name="Text Box 1">
          <a:extLst>
            <a:ext uri="{FF2B5EF4-FFF2-40B4-BE49-F238E27FC236}">
              <a16:creationId xmlns:a16="http://schemas.microsoft.com/office/drawing/2014/main" id="{1273A15F-3BC1-49D6-BAFE-661C863032F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576" name="Text Box 1">
          <a:extLst>
            <a:ext uri="{FF2B5EF4-FFF2-40B4-BE49-F238E27FC236}">
              <a16:creationId xmlns:a16="http://schemas.microsoft.com/office/drawing/2014/main" id="{B13FCC95-CC6B-47CB-A9F6-AA9187B98FC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577" name="Text Box 1">
          <a:extLst>
            <a:ext uri="{FF2B5EF4-FFF2-40B4-BE49-F238E27FC236}">
              <a16:creationId xmlns:a16="http://schemas.microsoft.com/office/drawing/2014/main" id="{B329CC5F-303B-47C2-B147-7A031871A77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578" name="Text Box 1">
          <a:extLst>
            <a:ext uri="{FF2B5EF4-FFF2-40B4-BE49-F238E27FC236}">
              <a16:creationId xmlns:a16="http://schemas.microsoft.com/office/drawing/2014/main" id="{0D8851D0-934B-4E88-A6F0-A0DE4F2B9E4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579" name="Text Box 1">
          <a:extLst>
            <a:ext uri="{FF2B5EF4-FFF2-40B4-BE49-F238E27FC236}">
              <a16:creationId xmlns:a16="http://schemas.microsoft.com/office/drawing/2014/main" id="{71E6D96F-2B61-45D5-8235-7E30CE1D068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580" name="Text Box 1">
          <a:extLst>
            <a:ext uri="{FF2B5EF4-FFF2-40B4-BE49-F238E27FC236}">
              <a16:creationId xmlns:a16="http://schemas.microsoft.com/office/drawing/2014/main" id="{1C3053A4-9FF9-4D49-ADB2-83D6783D703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581" name="Text Box 1">
          <a:extLst>
            <a:ext uri="{FF2B5EF4-FFF2-40B4-BE49-F238E27FC236}">
              <a16:creationId xmlns:a16="http://schemas.microsoft.com/office/drawing/2014/main" id="{8CD81490-5AD3-478D-B357-CA4757E8DBA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582" name="Text Box 1">
          <a:extLst>
            <a:ext uri="{FF2B5EF4-FFF2-40B4-BE49-F238E27FC236}">
              <a16:creationId xmlns:a16="http://schemas.microsoft.com/office/drawing/2014/main" id="{71098BC8-B54C-43C3-A9C2-58E1C47D9B3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583" name="Text Box 1">
          <a:extLst>
            <a:ext uri="{FF2B5EF4-FFF2-40B4-BE49-F238E27FC236}">
              <a16:creationId xmlns:a16="http://schemas.microsoft.com/office/drawing/2014/main" id="{AE12B6D6-8262-4071-AB91-0ED5F3DE19D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584" name="Text Box 1">
          <a:extLst>
            <a:ext uri="{FF2B5EF4-FFF2-40B4-BE49-F238E27FC236}">
              <a16:creationId xmlns:a16="http://schemas.microsoft.com/office/drawing/2014/main" id="{DBF6E1E2-B2EF-4DE0-B5D2-C4288B7AAC1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585" name="Text Box 1">
          <a:extLst>
            <a:ext uri="{FF2B5EF4-FFF2-40B4-BE49-F238E27FC236}">
              <a16:creationId xmlns:a16="http://schemas.microsoft.com/office/drawing/2014/main" id="{751C220D-8732-485E-9F87-8EAEE71F61E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586" name="Text Box 1">
          <a:extLst>
            <a:ext uri="{FF2B5EF4-FFF2-40B4-BE49-F238E27FC236}">
              <a16:creationId xmlns:a16="http://schemas.microsoft.com/office/drawing/2014/main" id="{F961FCDE-8DD3-45C3-A13A-AE3F8228953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587" name="Text Box 1">
          <a:extLst>
            <a:ext uri="{FF2B5EF4-FFF2-40B4-BE49-F238E27FC236}">
              <a16:creationId xmlns:a16="http://schemas.microsoft.com/office/drawing/2014/main" id="{29170BAC-8131-4781-B5F1-20445C58B33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588" name="Text Box 1">
          <a:extLst>
            <a:ext uri="{FF2B5EF4-FFF2-40B4-BE49-F238E27FC236}">
              <a16:creationId xmlns:a16="http://schemas.microsoft.com/office/drawing/2014/main" id="{005A1132-B4FE-4213-B133-8A095ED0DED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589" name="Text Box 1">
          <a:extLst>
            <a:ext uri="{FF2B5EF4-FFF2-40B4-BE49-F238E27FC236}">
              <a16:creationId xmlns:a16="http://schemas.microsoft.com/office/drawing/2014/main" id="{D9CAEAB6-181B-447F-94F7-7BCF9FEBDD0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590" name="Text Box 1">
          <a:extLst>
            <a:ext uri="{FF2B5EF4-FFF2-40B4-BE49-F238E27FC236}">
              <a16:creationId xmlns:a16="http://schemas.microsoft.com/office/drawing/2014/main" id="{C4E4DE1C-7665-42E7-BE54-AE12F325EA3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591" name="Text Box 1">
          <a:extLst>
            <a:ext uri="{FF2B5EF4-FFF2-40B4-BE49-F238E27FC236}">
              <a16:creationId xmlns:a16="http://schemas.microsoft.com/office/drawing/2014/main" id="{0266A81C-CA12-47EC-85A1-784B3C7C8F9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592" name="Text Box 1">
          <a:extLst>
            <a:ext uri="{FF2B5EF4-FFF2-40B4-BE49-F238E27FC236}">
              <a16:creationId xmlns:a16="http://schemas.microsoft.com/office/drawing/2014/main" id="{D1554970-18B7-45A7-8DE4-9A58D7B63B7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593" name="Text Box 1">
          <a:extLst>
            <a:ext uri="{FF2B5EF4-FFF2-40B4-BE49-F238E27FC236}">
              <a16:creationId xmlns:a16="http://schemas.microsoft.com/office/drawing/2014/main" id="{5C68CF84-E852-4EEF-8DA6-2D0CCCCD6F8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594" name="Text Box 1">
          <a:extLst>
            <a:ext uri="{FF2B5EF4-FFF2-40B4-BE49-F238E27FC236}">
              <a16:creationId xmlns:a16="http://schemas.microsoft.com/office/drawing/2014/main" id="{723B3172-A41B-4BAC-B040-B45A465EC77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595" name="Text Box 1">
          <a:extLst>
            <a:ext uri="{FF2B5EF4-FFF2-40B4-BE49-F238E27FC236}">
              <a16:creationId xmlns:a16="http://schemas.microsoft.com/office/drawing/2014/main" id="{69201C66-6794-4018-8EAB-2844629EE52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596" name="Text Box 1">
          <a:extLst>
            <a:ext uri="{FF2B5EF4-FFF2-40B4-BE49-F238E27FC236}">
              <a16:creationId xmlns:a16="http://schemas.microsoft.com/office/drawing/2014/main" id="{F497476B-F4CE-44EA-9061-85F814D293C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597" name="Text Box 1">
          <a:extLst>
            <a:ext uri="{FF2B5EF4-FFF2-40B4-BE49-F238E27FC236}">
              <a16:creationId xmlns:a16="http://schemas.microsoft.com/office/drawing/2014/main" id="{F79FAB07-BF91-4B62-8CF5-B6176F3C23E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598" name="Text Box 1">
          <a:extLst>
            <a:ext uri="{FF2B5EF4-FFF2-40B4-BE49-F238E27FC236}">
              <a16:creationId xmlns:a16="http://schemas.microsoft.com/office/drawing/2014/main" id="{C3351425-E8AE-4E71-A9DD-37C00F94497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599" name="Text Box 1">
          <a:extLst>
            <a:ext uri="{FF2B5EF4-FFF2-40B4-BE49-F238E27FC236}">
              <a16:creationId xmlns:a16="http://schemas.microsoft.com/office/drawing/2014/main" id="{CA950142-FA7C-4C45-A998-CB21F472C2A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600" name="Text Box 1">
          <a:extLst>
            <a:ext uri="{FF2B5EF4-FFF2-40B4-BE49-F238E27FC236}">
              <a16:creationId xmlns:a16="http://schemas.microsoft.com/office/drawing/2014/main" id="{BF0997B3-E328-411C-8C34-40F89979AB6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601" name="Text Box 1">
          <a:extLst>
            <a:ext uri="{FF2B5EF4-FFF2-40B4-BE49-F238E27FC236}">
              <a16:creationId xmlns:a16="http://schemas.microsoft.com/office/drawing/2014/main" id="{CF071909-3159-4517-93A1-9283F8B6A35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602" name="Text Box 1">
          <a:extLst>
            <a:ext uri="{FF2B5EF4-FFF2-40B4-BE49-F238E27FC236}">
              <a16:creationId xmlns:a16="http://schemas.microsoft.com/office/drawing/2014/main" id="{DFF4B9B5-ED66-4BF2-808E-973422C7DC6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603" name="Text Box 1">
          <a:extLst>
            <a:ext uri="{FF2B5EF4-FFF2-40B4-BE49-F238E27FC236}">
              <a16:creationId xmlns:a16="http://schemas.microsoft.com/office/drawing/2014/main" id="{FD036C09-5F55-4413-9540-4A40E435C58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604" name="Text Box 1">
          <a:extLst>
            <a:ext uri="{FF2B5EF4-FFF2-40B4-BE49-F238E27FC236}">
              <a16:creationId xmlns:a16="http://schemas.microsoft.com/office/drawing/2014/main" id="{5FC0CFDB-9AAC-4A5E-8FE6-14ECE72F4F9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605" name="Text Box 1">
          <a:extLst>
            <a:ext uri="{FF2B5EF4-FFF2-40B4-BE49-F238E27FC236}">
              <a16:creationId xmlns:a16="http://schemas.microsoft.com/office/drawing/2014/main" id="{8A5B0100-E2FA-4F0E-B8EC-1574BC097C8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606" name="Text Box 1">
          <a:extLst>
            <a:ext uri="{FF2B5EF4-FFF2-40B4-BE49-F238E27FC236}">
              <a16:creationId xmlns:a16="http://schemas.microsoft.com/office/drawing/2014/main" id="{60A449F0-B081-464A-8D2F-7321D8608D1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607" name="Text Box 1">
          <a:extLst>
            <a:ext uri="{FF2B5EF4-FFF2-40B4-BE49-F238E27FC236}">
              <a16:creationId xmlns:a16="http://schemas.microsoft.com/office/drawing/2014/main" id="{A2751C5A-B7DB-4B0A-9861-28AE8EB9092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608" name="Text Box 1">
          <a:extLst>
            <a:ext uri="{FF2B5EF4-FFF2-40B4-BE49-F238E27FC236}">
              <a16:creationId xmlns:a16="http://schemas.microsoft.com/office/drawing/2014/main" id="{A9E23EA6-ECC3-45F0-AF56-35847404E8A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609" name="Text Box 1">
          <a:extLst>
            <a:ext uri="{FF2B5EF4-FFF2-40B4-BE49-F238E27FC236}">
              <a16:creationId xmlns:a16="http://schemas.microsoft.com/office/drawing/2014/main" id="{2B19466F-3AEE-4F0C-989D-6597E78C5E9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610" name="Text Box 1">
          <a:extLst>
            <a:ext uri="{FF2B5EF4-FFF2-40B4-BE49-F238E27FC236}">
              <a16:creationId xmlns:a16="http://schemas.microsoft.com/office/drawing/2014/main" id="{594BE279-4DAD-4BF7-8B1D-0EE5662C76A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611" name="Text Box 1">
          <a:extLst>
            <a:ext uri="{FF2B5EF4-FFF2-40B4-BE49-F238E27FC236}">
              <a16:creationId xmlns:a16="http://schemas.microsoft.com/office/drawing/2014/main" id="{ABBAA5F5-B8AA-4216-BA42-0097A8E6E6E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612" name="Text Box 1">
          <a:extLst>
            <a:ext uri="{FF2B5EF4-FFF2-40B4-BE49-F238E27FC236}">
              <a16:creationId xmlns:a16="http://schemas.microsoft.com/office/drawing/2014/main" id="{CCC6E5C7-2CF3-49B3-B167-C69E02E1667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613" name="Text Box 1">
          <a:extLst>
            <a:ext uri="{FF2B5EF4-FFF2-40B4-BE49-F238E27FC236}">
              <a16:creationId xmlns:a16="http://schemas.microsoft.com/office/drawing/2014/main" id="{5093CFD2-7655-469D-B036-2F24868E507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614" name="Text Box 1">
          <a:extLst>
            <a:ext uri="{FF2B5EF4-FFF2-40B4-BE49-F238E27FC236}">
              <a16:creationId xmlns:a16="http://schemas.microsoft.com/office/drawing/2014/main" id="{5C0A778F-AFB7-4BE7-8DC6-E8EA7F639BC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615" name="Text Box 1">
          <a:extLst>
            <a:ext uri="{FF2B5EF4-FFF2-40B4-BE49-F238E27FC236}">
              <a16:creationId xmlns:a16="http://schemas.microsoft.com/office/drawing/2014/main" id="{BBCDD264-36E9-48AD-AD4D-8962C7B496A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616" name="Text Box 1">
          <a:extLst>
            <a:ext uri="{FF2B5EF4-FFF2-40B4-BE49-F238E27FC236}">
              <a16:creationId xmlns:a16="http://schemas.microsoft.com/office/drawing/2014/main" id="{F7FCE080-AB1B-4C7D-9C2B-7D86116E61F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617" name="Text Box 1">
          <a:extLst>
            <a:ext uri="{FF2B5EF4-FFF2-40B4-BE49-F238E27FC236}">
              <a16:creationId xmlns:a16="http://schemas.microsoft.com/office/drawing/2014/main" id="{785CE911-0302-45DE-9654-E781FDD546E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618" name="Text Box 1">
          <a:extLst>
            <a:ext uri="{FF2B5EF4-FFF2-40B4-BE49-F238E27FC236}">
              <a16:creationId xmlns:a16="http://schemas.microsoft.com/office/drawing/2014/main" id="{4224A771-B553-4BF8-93E1-1EE20E14FB6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619" name="Text Box 1">
          <a:extLst>
            <a:ext uri="{FF2B5EF4-FFF2-40B4-BE49-F238E27FC236}">
              <a16:creationId xmlns:a16="http://schemas.microsoft.com/office/drawing/2014/main" id="{9DE90F8F-6E21-4AD1-856A-3DEDEE5DFB7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620" name="Text Box 1">
          <a:extLst>
            <a:ext uri="{FF2B5EF4-FFF2-40B4-BE49-F238E27FC236}">
              <a16:creationId xmlns:a16="http://schemas.microsoft.com/office/drawing/2014/main" id="{EA137D31-AED2-48C9-96E4-C29EC143364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621" name="Text Box 1">
          <a:extLst>
            <a:ext uri="{FF2B5EF4-FFF2-40B4-BE49-F238E27FC236}">
              <a16:creationId xmlns:a16="http://schemas.microsoft.com/office/drawing/2014/main" id="{74EF1750-0AC2-4753-B6A7-CDC1091CD28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622" name="Text Box 1">
          <a:extLst>
            <a:ext uri="{FF2B5EF4-FFF2-40B4-BE49-F238E27FC236}">
              <a16:creationId xmlns:a16="http://schemas.microsoft.com/office/drawing/2014/main" id="{F91FC5A1-5170-435F-8FBC-21E922DDB92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623" name="Text Box 1">
          <a:extLst>
            <a:ext uri="{FF2B5EF4-FFF2-40B4-BE49-F238E27FC236}">
              <a16:creationId xmlns:a16="http://schemas.microsoft.com/office/drawing/2014/main" id="{8DBCC2F4-5F68-4033-8C24-8C9E1337E2E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624" name="Text Box 1">
          <a:extLst>
            <a:ext uri="{FF2B5EF4-FFF2-40B4-BE49-F238E27FC236}">
              <a16:creationId xmlns:a16="http://schemas.microsoft.com/office/drawing/2014/main" id="{24FE75BE-C755-4604-9E13-E3D0AE4287A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625" name="Text Box 1">
          <a:extLst>
            <a:ext uri="{FF2B5EF4-FFF2-40B4-BE49-F238E27FC236}">
              <a16:creationId xmlns:a16="http://schemas.microsoft.com/office/drawing/2014/main" id="{CF7F8D11-196D-4B2A-BE4B-2F2E5BA68B9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626" name="Text Box 1">
          <a:extLst>
            <a:ext uri="{FF2B5EF4-FFF2-40B4-BE49-F238E27FC236}">
              <a16:creationId xmlns:a16="http://schemas.microsoft.com/office/drawing/2014/main" id="{45F940B7-FCB3-4BC0-A040-2BB59A85690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627" name="Text Box 1">
          <a:extLst>
            <a:ext uri="{FF2B5EF4-FFF2-40B4-BE49-F238E27FC236}">
              <a16:creationId xmlns:a16="http://schemas.microsoft.com/office/drawing/2014/main" id="{84C818FB-40D0-47BA-AFE4-F85B7A976DB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628" name="Text Box 1">
          <a:extLst>
            <a:ext uri="{FF2B5EF4-FFF2-40B4-BE49-F238E27FC236}">
              <a16:creationId xmlns:a16="http://schemas.microsoft.com/office/drawing/2014/main" id="{CC5F2BA0-D28B-40C8-9F77-34440B1ADA1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629" name="Text Box 1">
          <a:extLst>
            <a:ext uri="{FF2B5EF4-FFF2-40B4-BE49-F238E27FC236}">
              <a16:creationId xmlns:a16="http://schemas.microsoft.com/office/drawing/2014/main" id="{C752E98C-3CDF-4FED-889D-EEFE91DEE1D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630" name="Text Box 1">
          <a:extLst>
            <a:ext uri="{FF2B5EF4-FFF2-40B4-BE49-F238E27FC236}">
              <a16:creationId xmlns:a16="http://schemas.microsoft.com/office/drawing/2014/main" id="{D9DF5D1D-F261-4CC9-BAA4-73200DC564B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631" name="Text Box 1">
          <a:extLst>
            <a:ext uri="{FF2B5EF4-FFF2-40B4-BE49-F238E27FC236}">
              <a16:creationId xmlns:a16="http://schemas.microsoft.com/office/drawing/2014/main" id="{7A455E04-03A2-4859-BC3B-A102EC84D2A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632" name="Text Box 1">
          <a:extLst>
            <a:ext uri="{FF2B5EF4-FFF2-40B4-BE49-F238E27FC236}">
              <a16:creationId xmlns:a16="http://schemas.microsoft.com/office/drawing/2014/main" id="{EC754EF1-87C7-4DD5-B16A-BCA5374FE53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633" name="Text Box 1">
          <a:extLst>
            <a:ext uri="{FF2B5EF4-FFF2-40B4-BE49-F238E27FC236}">
              <a16:creationId xmlns:a16="http://schemas.microsoft.com/office/drawing/2014/main" id="{007B0192-D439-41D3-B906-2D574BB8B08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634" name="Text Box 1">
          <a:extLst>
            <a:ext uri="{FF2B5EF4-FFF2-40B4-BE49-F238E27FC236}">
              <a16:creationId xmlns:a16="http://schemas.microsoft.com/office/drawing/2014/main" id="{360E08CE-3F26-4E10-9658-A9BA271EFEA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635" name="Text Box 1">
          <a:extLst>
            <a:ext uri="{FF2B5EF4-FFF2-40B4-BE49-F238E27FC236}">
              <a16:creationId xmlns:a16="http://schemas.microsoft.com/office/drawing/2014/main" id="{5DCFE11C-D243-480D-A713-54F49F45E33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636" name="Text Box 1">
          <a:extLst>
            <a:ext uri="{FF2B5EF4-FFF2-40B4-BE49-F238E27FC236}">
              <a16:creationId xmlns:a16="http://schemas.microsoft.com/office/drawing/2014/main" id="{822FA905-3F54-404F-B0FA-453BD6221B3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637" name="Text Box 1">
          <a:extLst>
            <a:ext uri="{FF2B5EF4-FFF2-40B4-BE49-F238E27FC236}">
              <a16:creationId xmlns:a16="http://schemas.microsoft.com/office/drawing/2014/main" id="{952BE89E-8C56-42CE-AC12-2D254FFECC0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638" name="Text Box 1">
          <a:extLst>
            <a:ext uri="{FF2B5EF4-FFF2-40B4-BE49-F238E27FC236}">
              <a16:creationId xmlns:a16="http://schemas.microsoft.com/office/drawing/2014/main" id="{3DBA9522-47EC-4247-B1F7-DDA7B4A765B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639" name="Text Box 1">
          <a:extLst>
            <a:ext uri="{FF2B5EF4-FFF2-40B4-BE49-F238E27FC236}">
              <a16:creationId xmlns:a16="http://schemas.microsoft.com/office/drawing/2014/main" id="{00D2283F-4FBA-4F79-BA5E-5194C1395EC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640" name="Text Box 1">
          <a:extLst>
            <a:ext uri="{FF2B5EF4-FFF2-40B4-BE49-F238E27FC236}">
              <a16:creationId xmlns:a16="http://schemas.microsoft.com/office/drawing/2014/main" id="{E9998D79-9A17-4462-8D1E-F231EC5E8B2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641" name="Text Box 1">
          <a:extLst>
            <a:ext uri="{FF2B5EF4-FFF2-40B4-BE49-F238E27FC236}">
              <a16:creationId xmlns:a16="http://schemas.microsoft.com/office/drawing/2014/main" id="{1C94CAB0-4D13-42C4-B313-C8273A7E046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642" name="Text Box 1">
          <a:extLst>
            <a:ext uri="{FF2B5EF4-FFF2-40B4-BE49-F238E27FC236}">
              <a16:creationId xmlns:a16="http://schemas.microsoft.com/office/drawing/2014/main" id="{CFBBE27F-2D6B-4D7F-B44F-9275C779634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643" name="Text Box 1">
          <a:extLst>
            <a:ext uri="{FF2B5EF4-FFF2-40B4-BE49-F238E27FC236}">
              <a16:creationId xmlns:a16="http://schemas.microsoft.com/office/drawing/2014/main" id="{59021B47-6F73-4D4C-A8C3-FBB94570BE2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644" name="Text Box 1">
          <a:extLst>
            <a:ext uri="{FF2B5EF4-FFF2-40B4-BE49-F238E27FC236}">
              <a16:creationId xmlns:a16="http://schemas.microsoft.com/office/drawing/2014/main" id="{768CD598-AB7A-4B84-8960-06712561BED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645" name="Text Box 1">
          <a:extLst>
            <a:ext uri="{FF2B5EF4-FFF2-40B4-BE49-F238E27FC236}">
              <a16:creationId xmlns:a16="http://schemas.microsoft.com/office/drawing/2014/main" id="{6EC10EF0-1BF6-4EF1-9872-7393BCD6C71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646" name="Text Box 1">
          <a:extLst>
            <a:ext uri="{FF2B5EF4-FFF2-40B4-BE49-F238E27FC236}">
              <a16:creationId xmlns:a16="http://schemas.microsoft.com/office/drawing/2014/main" id="{32A3F667-4647-4E76-8E15-935794EF84F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647" name="Text Box 1">
          <a:extLst>
            <a:ext uri="{FF2B5EF4-FFF2-40B4-BE49-F238E27FC236}">
              <a16:creationId xmlns:a16="http://schemas.microsoft.com/office/drawing/2014/main" id="{170D4C3D-1157-423A-B9B8-24253CDB344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648" name="Text Box 1">
          <a:extLst>
            <a:ext uri="{FF2B5EF4-FFF2-40B4-BE49-F238E27FC236}">
              <a16:creationId xmlns:a16="http://schemas.microsoft.com/office/drawing/2014/main" id="{3566D626-3673-433F-AC3D-DA73FAA62A6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649" name="Text Box 1">
          <a:extLst>
            <a:ext uri="{FF2B5EF4-FFF2-40B4-BE49-F238E27FC236}">
              <a16:creationId xmlns:a16="http://schemas.microsoft.com/office/drawing/2014/main" id="{AEAD4181-0341-4E21-AFE2-F49DBFFCE50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650" name="Text Box 1">
          <a:extLst>
            <a:ext uri="{FF2B5EF4-FFF2-40B4-BE49-F238E27FC236}">
              <a16:creationId xmlns:a16="http://schemas.microsoft.com/office/drawing/2014/main" id="{15107EFA-1DEE-48E8-9911-E246907AA55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651" name="Text Box 1">
          <a:extLst>
            <a:ext uri="{FF2B5EF4-FFF2-40B4-BE49-F238E27FC236}">
              <a16:creationId xmlns:a16="http://schemas.microsoft.com/office/drawing/2014/main" id="{5D7DF923-5EE8-4B78-98A7-A4A59B7A399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652" name="Text Box 1">
          <a:extLst>
            <a:ext uri="{FF2B5EF4-FFF2-40B4-BE49-F238E27FC236}">
              <a16:creationId xmlns:a16="http://schemas.microsoft.com/office/drawing/2014/main" id="{7AEE4FA1-BE3D-45CE-9B23-93A95420D03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653" name="Text Box 1">
          <a:extLst>
            <a:ext uri="{FF2B5EF4-FFF2-40B4-BE49-F238E27FC236}">
              <a16:creationId xmlns:a16="http://schemas.microsoft.com/office/drawing/2014/main" id="{98A5007F-E124-42E1-878B-33775CCFC1B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654" name="Text Box 1">
          <a:extLst>
            <a:ext uri="{FF2B5EF4-FFF2-40B4-BE49-F238E27FC236}">
              <a16:creationId xmlns:a16="http://schemas.microsoft.com/office/drawing/2014/main" id="{56BD6D4C-2DEE-45C9-A2B3-79B68A144D5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655" name="Text Box 1">
          <a:extLst>
            <a:ext uri="{FF2B5EF4-FFF2-40B4-BE49-F238E27FC236}">
              <a16:creationId xmlns:a16="http://schemas.microsoft.com/office/drawing/2014/main" id="{44B2FA5B-5021-4D8A-BEC1-4F9DC40D3DB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656" name="Text Box 1">
          <a:extLst>
            <a:ext uri="{FF2B5EF4-FFF2-40B4-BE49-F238E27FC236}">
              <a16:creationId xmlns:a16="http://schemas.microsoft.com/office/drawing/2014/main" id="{804034A6-BBD4-4492-960B-EE487F16105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657" name="Text Box 1">
          <a:extLst>
            <a:ext uri="{FF2B5EF4-FFF2-40B4-BE49-F238E27FC236}">
              <a16:creationId xmlns:a16="http://schemas.microsoft.com/office/drawing/2014/main" id="{3FD8768C-B024-4553-A897-BFC85298EE3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658" name="Text Box 1">
          <a:extLst>
            <a:ext uri="{FF2B5EF4-FFF2-40B4-BE49-F238E27FC236}">
              <a16:creationId xmlns:a16="http://schemas.microsoft.com/office/drawing/2014/main" id="{4B2A2BF4-0FC5-414D-B74C-ABDCF400063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659" name="Text Box 1">
          <a:extLst>
            <a:ext uri="{FF2B5EF4-FFF2-40B4-BE49-F238E27FC236}">
              <a16:creationId xmlns:a16="http://schemas.microsoft.com/office/drawing/2014/main" id="{386B02E3-254B-4DF8-A7CC-AA9D8327B6A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660" name="Text Box 1">
          <a:extLst>
            <a:ext uri="{FF2B5EF4-FFF2-40B4-BE49-F238E27FC236}">
              <a16:creationId xmlns:a16="http://schemas.microsoft.com/office/drawing/2014/main" id="{B76E2D01-512F-4100-88DB-38E882F4671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661" name="Text Box 1">
          <a:extLst>
            <a:ext uri="{FF2B5EF4-FFF2-40B4-BE49-F238E27FC236}">
              <a16:creationId xmlns:a16="http://schemas.microsoft.com/office/drawing/2014/main" id="{49A40E39-7F72-438B-8C87-821D0D8C2F1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662" name="Text Box 1">
          <a:extLst>
            <a:ext uri="{FF2B5EF4-FFF2-40B4-BE49-F238E27FC236}">
              <a16:creationId xmlns:a16="http://schemas.microsoft.com/office/drawing/2014/main" id="{1663DE64-FEEB-4DB8-9884-2B57084CB3A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663" name="Text Box 1">
          <a:extLst>
            <a:ext uri="{FF2B5EF4-FFF2-40B4-BE49-F238E27FC236}">
              <a16:creationId xmlns:a16="http://schemas.microsoft.com/office/drawing/2014/main" id="{67017CE9-DDE4-463B-8B6C-81A8B555A02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664" name="Text Box 1">
          <a:extLst>
            <a:ext uri="{FF2B5EF4-FFF2-40B4-BE49-F238E27FC236}">
              <a16:creationId xmlns:a16="http://schemas.microsoft.com/office/drawing/2014/main" id="{91899638-65EB-4B8B-A1E1-8238C2F8706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665" name="Text Box 1">
          <a:extLst>
            <a:ext uri="{FF2B5EF4-FFF2-40B4-BE49-F238E27FC236}">
              <a16:creationId xmlns:a16="http://schemas.microsoft.com/office/drawing/2014/main" id="{BCA9309B-2DBC-4CB6-8450-8BBC529BE83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666" name="Text Box 1">
          <a:extLst>
            <a:ext uri="{FF2B5EF4-FFF2-40B4-BE49-F238E27FC236}">
              <a16:creationId xmlns:a16="http://schemas.microsoft.com/office/drawing/2014/main" id="{9E1BC5CB-582A-49A8-8475-FA758159E00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667" name="Text Box 1">
          <a:extLst>
            <a:ext uri="{FF2B5EF4-FFF2-40B4-BE49-F238E27FC236}">
              <a16:creationId xmlns:a16="http://schemas.microsoft.com/office/drawing/2014/main" id="{CF3ABADB-03AF-442F-8493-00A28BF34C7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668" name="Text Box 1">
          <a:extLst>
            <a:ext uri="{FF2B5EF4-FFF2-40B4-BE49-F238E27FC236}">
              <a16:creationId xmlns:a16="http://schemas.microsoft.com/office/drawing/2014/main" id="{98DE0825-F47D-4FED-B1C2-49E78DE177E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669" name="Text Box 1">
          <a:extLst>
            <a:ext uri="{FF2B5EF4-FFF2-40B4-BE49-F238E27FC236}">
              <a16:creationId xmlns:a16="http://schemas.microsoft.com/office/drawing/2014/main" id="{0EBCC126-1A42-44DF-A294-ADB1379735D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670" name="Text Box 1">
          <a:extLst>
            <a:ext uri="{FF2B5EF4-FFF2-40B4-BE49-F238E27FC236}">
              <a16:creationId xmlns:a16="http://schemas.microsoft.com/office/drawing/2014/main" id="{D6F0B96F-654E-4027-BB79-4FCB3B3F1E2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671" name="Text Box 1">
          <a:extLst>
            <a:ext uri="{FF2B5EF4-FFF2-40B4-BE49-F238E27FC236}">
              <a16:creationId xmlns:a16="http://schemas.microsoft.com/office/drawing/2014/main" id="{A8F1CEC2-DE8F-4FFE-8C99-B4638337C7A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672" name="Text Box 1">
          <a:extLst>
            <a:ext uri="{FF2B5EF4-FFF2-40B4-BE49-F238E27FC236}">
              <a16:creationId xmlns:a16="http://schemas.microsoft.com/office/drawing/2014/main" id="{1B9D282D-01C4-4B8C-93C0-1C44371FD5F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673" name="Text Box 1">
          <a:extLst>
            <a:ext uri="{FF2B5EF4-FFF2-40B4-BE49-F238E27FC236}">
              <a16:creationId xmlns:a16="http://schemas.microsoft.com/office/drawing/2014/main" id="{1E9CF36C-A46F-42F8-A876-46E11A63AF9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674" name="Text Box 1">
          <a:extLst>
            <a:ext uri="{FF2B5EF4-FFF2-40B4-BE49-F238E27FC236}">
              <a16:creationId xmlns:a16="http://schemas.microsoft.com/office/drawing/2014/main" id="{0261866E-0ABC-4604-84AA-415CBB9E192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675" name="Text Box 1">
          <a:extLst>
            <a:ext uri="{FF2B5EF4-FFF2-40B4-BE49-F238E27FC236}">
              <a16:creationId xmlns:a16="http://schemas.microsoft.com/office/drawing/2014/main" id="{9EC2B804-7E57-4D16-81CA-DAD1F4792EA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676" name="Text Box 1">
          <a:extLst>
            <a:ext uri="{FF2B5EF4-FFF2-40B4-BE49-F238E27FC236}">
              <a16:creationId xmlns:a16="http://schemas.microsoft.com/office/drawing/2014/main" id="{9E0CFAD1-F526-4723-82BD-32B9DBF2DEC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677" name="Text Box 1">
          <a:extLst>
            <a:ext uri="{FF2B5EF4-FFF2-40B4-BE49-F238E27FC236}">
              <a16:creationId xmlns:a16="http://schemas.microsoft.com/office/drawing/2014/main" id="{6D3D97C5-36C7-466D-8D3B-C188DCFAF84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678" name="Text Box 1">
          <a:extLst>
            <a:ext uri="{FF2B5EF4-FFF2-40B4-BE49-F238E27FC236}">
              <a16:creationId xmlns:a16="http://schemas.microsoft.com/office/drawing/2014/main" id="{B0BCD456-0890-4A18-A05C-0BA351C23A5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679" name="Text Box 1">
          <a:extLst>
            <a:ext uri="{FF2B5EF4-FFF2-40B4-BE49-F238E27FC236}">
              <a16:creationId xmlns:a16="http://schemas.microsoft.com/office/drawing/2014/main" id="{1D15DBD2-10C6-4911-95B3-B705600D9F3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680" name="Text Box 1">
          <a:extLst>
            <a:ext uri="{FF2B5EF4-FFF2-40B4-BE49-F238E27FC236}">
              <a16:creationId xmlns:a16="http://schemas.microsoft.com/office/drawing/2014/main" id="{268E7611-A122-414C-A380-F22458E37B7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681" name="Text Box 1">
          <a:extLst>
            <a:ext uri="{FF2B5EF4-FFF2-40B4-BE49-F238E27FC236}">
              <a16:creationId xmlns:a16="http://schemas.microsoft.com/office/drawing/2014/main" id="{4839296E-1852-4292-A3C5-E8A0AD7255A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682" name="Text Box 1">
          <a:extLst>
            <a:ext uri="{FF2B5EF4-FFF2-40B4-BE49-F238E27FC236}">
              <a16:creationId xmlns:a16="http://schemas.microsoft.com/office/drawing/2014/main" id="{70CA2C0A-A5C9-4691-9D71-73869E97533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683" name="Text Box 1">
          <a:extLst>
            <a:ext uri="{FF2B5EF4-FFF2-40B4-BE49-F238E27FC236}">
              <a16:creationId xmlns:a16="http://schemas.microsoft.com/office/drawing/2014/main" id="{CBE9428C-AEA8-4F2F-B68B-1EE2B1D21F1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684" name="Text Box 1">
          <a:extLst>
            <a:ext uri="{FF2B5EF4-FFF2-40B4-BE49-F238E27FC236}">
              <a16:creationId xmlns:a16="http://schemas.microsoft.com/office/drawing/2014/main" id="{D5D27125-9467-4EA2-88B2-4338CB1AF3D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685" name="Text Box 1">
          <a:extLst>
            <a:ext uri="{FF2B5EF4-FFF2-40B4-BE49-F238E27FC236}">
              <a16:creationId xmlns:a16="http://schemas.microsoft.com/office/drawing/2014/main" id="{D7344819-2189-4FA8-A58F-DD538AEF268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686" name="Text Box 1">
          <a:extLst>
            <a:ext uri="{FF2B5EF4-FFF2-40B4-BE49-F238E27FC236}">
              <a16:creationId xmlns:a16="http://schemas.microsoft.com/office/drawing/2014/main" id="{8EA38AFA-8888-463E-AB52-9BB419941CD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687" name="Text Box 1">
          <a:extLst>
            <a:ext uri="{FF2B5EF4-FFF2-40B4-BE49-F238E27FC236}">
              <a16:creationId xmlns:a16="http://schemas.microsoft.com/office/drawing/2014/main" id="{0E04D51E-4E9E-40FE-928B-A105DE0C8AF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688" name="Text Box 1">
          <a:extLst>
            <a:ext uri="{FF2B5EF4-FFF2-40B4-BE49-F238E27FC236}">
              <a16:creationId xmlns:a16="http://schemas.microsoft.com/office/drawing/2014/main" id="{05685772-8742-4FDC-83C3-2B77D54AA6E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689" name="Text Box 1">
          <a:extLst>
            <a:ext uri="{FF2B5EF4-FFF2-40B4-BE49-F238E27FC236}">
              <a16:creationId xmlns:a16="http://schemas.microsoft.com/office/drawing/2014/main" id="{5804B251-FCC3-4A1C-8B72-74E6481BFD0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690" name="Text Box 1">
          <a:extLst>
            <a:ext uri="{FF2B5EF4-FFF2-40B4-BE49-F238E27FC236}">
              <a16:creationId xmlns:a16="http://schemas.microsoft.com/office/drawing/2014/main" id="{08379C07-8636-454F-993D-E583EAD249E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691" name="Text Box 1">
          <a:extLst>
            <a:ext uri="{FF2B5EF4-FFF2-40B4-BE49-F238E27FC236}">
              <a16:creationId xmlns:a16="http://schemas.microsoft.com/office/drawing/2014/main" id="{CB1AEFC9-2425-4934-BBF2-2A0C61C9F6C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692" name="Text Box 1">
          <a:extLst>
            <a:ext uri="{FF2B5EF4-FFF2-40B4-BE49-F238E27FC236}">
              <a16:creationId xmlns:a16="http://schemas.microsoft.com/office/drawing/2014/main" id="{51F47C2A-F967-42E4-BCF8-DD7ABFD63A6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693" name="Text Box 1">
          <a:extLst>
            <a:ext uri="{FF2B5EF4-FFF2-40B4-BE49-F238E27FC236}">
              <a16:creationId xmlns:a16="http://schemas.microsoft.com/office/drawing/2014/main" id="{58061ABB-B4E5-4D5D-9242-4DCD70CBC6D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694" name="Text Box 1">
          <a:extLst>
            <a:ext uri="{FF2B5EF4-FFF2-40B4-BE49-F238E27FC236}">
              <a16:creationId xmlns:a16="http://schemas.microsoft.com/office/drawing/2014/main" id="{9DE365BF-CABD-43CF-9F0A-B7D20022EA7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695" name="Text Box 1">
          <a:extLst>
            <a:ext uri="{FF2B5EF4-FFF2-40B4-BE49-F238E27FC236}">
              <a16:creationId xmlns:a16="http://schemas.microsoft.com/office/drawing/2014/main" id="{33FD2896-FAA4-4F72-B730-104B2521D4F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696" name="Text Box 1">
          <a:extLst>
            <a:ext uri="{FF2B5EF4-FFF2-40B4-BE49-F238E27FC236}">
              <a16:creationId xmlns:a16="http://schemas.microsoft.com/office/drawing/2014/main" id="{CF6E4030-0687-40AA-ADCC-A6A3AA41833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697" name="Text Box 1">
          <a:extLst>
            <a:ext uri="{FF2B5EF4-FFF2-40B4-BE49-F238E27FC236}">
              <a16:creationId xmlns:a16="http://schemas.microsoft.com/office/drawing/2014/main" id="{C2E9CE85-B15F-4029-AF2E-25D4F7EA0C6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698" name="Text Box 1">
          <a:extLst>
            <a:ext uri="{FF2B5EF4-FFF2-40B4-BE49-F238E27FC236}">
              <a16:creationId xmlns:a16="http://schemas.microsoft.com/office/drawing/2014/main" id="{30A67A7B-4255-4BB8-AF9C-0D86F6C5819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699" name="Text Box 1">
          <a:extLst>
            <a:ext uri="{FF2B5EF4-FFF2-40B4-BE49-F238E27FC236}">
              <a16:creationId xmlns:a16="http://schemas.microsoft.com/office/drawing/2014/main" id="{2668AE74-3D86-4F41-8174-F81E8D8A2BB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700" name="Text Box 1">
          <a:extLst>
            <a:ext uri="{FF2B5EF4-FFF2-40B4-BE49-F238E27FC236}">
              <a16:creationId xmlns:a16="http://schemas.microsoft.com/office/drawing/2014/main" id="{FF2142BB-4F81-4054-B5C6-179DEB418C4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701" name="Text Box 1">
          <a:extLst>
            <a:ext uri="{FF2B5EF4-FFF2-40B4-BE49-F238E27FC236}">
              <a16:creationId xmlns:a16="http://schemas.microsoft.com/office/drawing/2014/main" id="{DFDC55D5-FFDD-4768-A509-FE4E97D35FB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702" name="Text Box 1">
          <a:extLst>
            <a:ext uri="{FF2B5EF4-FFF2-40B4-BE49-F238E27FC236}">
              <a16:creationId xmlns:a16="http://schemas.microsoft.com/office/drawing/2014/main" id="{C37EFC78-7893-420C-8EDE-D7F05EC51F9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703" name="Text Box 1">
          <a:extLst>
            <a:ext uri="{FF2B5EF4-FFF2-40B4-BE49-F238E27FC236}">
              <a16:creationId xmlns:a16="http://schemas.microsoft.com/office/drawing/2014/main" id="{18B9F724-E4C9-4691-A8EE-29554C3BF2E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704" name="Text Box 1">
          <a:extLst>
            <a:ext uri="{FF2B5EF4-FFF2-40B4-BE49-F238E27FC236}">
              <a16:creationId xmlns:a16="http://schemas.microsoft.com/office/drawing/2014/main" id="{37FF72AC-FE5C-4379-B496-A7F9B471402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705" name="Text Box 1">
          <a:extLst>
            <a:ext uri="{FF2B5EF4-FFF2-40B4-BE49-F238E27FC236}">
              <a16:creationId xmlns:a16="http://schemas.microsoft.com/office/drawing/2014/main" id="{C4578D88-5B04-4A88-9981-D8FEDFC432D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706" name="Text Box 1">
          <a:extLst>
            <a:ext uri="{FF2B5EF4-FFF2-40B4-BE49-F238E27FC236}">
              <a16:creationId xmlns:a16="http://schemas.microsoft.com/office/drawing/2014/main" id="{523803DD-39D0-4D32-A0DE-BD8E50FBDE6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707" name="Text Box 1">
          <a:extLst>
            <a:ext uri="{FF2B5EF4-FFF2-40B4-BE49-F238E27FC236}">
              <a16:creationId xmlns:a16="http://schemas.microsoft.com/office/drawing/2014/main" id="{375DC58E-A7F5-4230-8449-5512F47CEA7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708" name="Text Box 1">
          <a:extLst>
            <a:ext uri="{FF2B5EF4-FFF2-40B4-BE49-F238E27FC236}">
              <a16:creationId xmlns:a16="http://schemas.microsoft.com/office/drawing/2014/main" id="{7E0994A4-A738-4AFE-9DDF-7DB2C7B6B66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709" name="Text Box 1">
          <a:extLst>
            <a:ext uri="{FF2B5EF4-FFF2-40B4-BE49-F238E27FC236}">
              <a16:creationId xmlns:a16="http://schemas.microsoft.com/office/drawing/2014/main" id="{26855315-697E-4408-BB56-FCEA4F4068A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710" name="Text Box 1">
          <a:extLst>
            <a:ext uri="{FF2B5EF4-FFF2-40B4-BE49-F238E27FC236}">
              <a16:creationId xmlns:a16="http://schemas.microsoft.com/office/drawing/2014/main" id="{5EF7CB25-3050-4850-8883-ABA85A2FBF1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711" name="Text Box 1">
          <a:extLst>
            <a:ext uri="{FF2B5EF4-FFF2-40B4-BE49-F238E27FC236}">
              <a16:creationId xmlns:a16="http://schemas.microsoft.com/office/drawing/2014/main" id="{BC433B5F-3DA0-4734-9EF7-79B0D3C0023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712" name="Text Box 1">
          <a:extLst>
            <a:ext uri="{FF2B5EF4-FFF2-40B4-BE49-F238E27FC236}">
              <a16:creationId xmlns:a16="http://schemas.microsoft.com/office/drawing/2014/main" id="{60417130-04F9-4F4C-ADCD-2192BB0BBFC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713" name="Text Box 1">
          <a:extLst>
            <a:ext uri="{FF2B5EF4-FFF2-40B4-BE49-F238E27FC236}">
              <a16:creationId xmlns:a16="http://schemas.microsoft.com/office/drawing/2014/main" id="{8A5D87BB-9C8F-4006-8FD8-C080C04F28F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714" name="Text Box 1">
          <a:extLst>
            <a:ext uri="{FF2B5EF4-FFF2-40B4-BE49-F238E27FC236}">
              <a16:creationId xmlns:a16="http://schemas.microsoft.com/office/drawing/2014/main" id="{C0A51A6C-5D96-4428-A14E-4812215E577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715" name="Text Box 1">
          <a:extLst>
            <a:ext uri="{FF2B5EF4-FFF2-40B4-BE49-F238E27FC236}">
              <a16:creationId xmlns:a16="http://schemas.microsoft.com/office/drawing/2014/main" id="{F41E6505-960C-44B8-997C-0D2CBB4A416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716" name="Text Box 1">
          <a:extLst>
            <a:ext uri="{FF2B5EF4-FFF2-40B4-BE49-F238E27FC236}">
              <a16:creationId xmlns:a16="http://schemas.microsoft.com/office/drawing/2014/main" id="{4509334E-1232-43E6-9A65-61BB531DBBA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717" name="Text Box 1">
          <a:extLst>
            <a:ext uri="{FF2B5EF4-FFF2-40B4-BE49-F238E27FC236}">
              <a16:creationId xmlns:a16="http://schemas.microsoft.com/office/drawing/2014/main" id="{4B7A5E71-F49F-47B3-8D68-F491F1E3077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718" name="Text Box 1">
          <a:extLst>
            <a:ext uri="{FF2B5EF4-FFF2-40B4-BE49-F238E27FC236}">
              <a16:creationId xmlns:a16="http://schemas.microsoft.com/office/drawing/2014/main" id="{07CFAA62-4274-4708-B323-1741D0CCA6F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719" name="Text Box 1">
          <a:extLst>
            <a:ext uri="{FF2B5EF4-FFF2-40B4-BE49-F238E27FC236}">
              <a16:creationId xmlns:a16="http://schemas.microsoft.com/office/drawing/2014/main" id="{D2C6638F-5B88-4BDC-9F2F-08DC4F93B8E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720" name="Text Box 1">
          <a:extLst>
            <a:ext uri="{FF2B5EF4-FFF2-40B4-BE49-F238E27FC236}">
              <a16:creationId xmlns:a16="http://schemas.microsoft.com/office/drawing/2014/main" id="{E310716D-D814-4982-9B81-338EB63B7FA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721" name="Text Box 1">
          <a:extLst>
            <a:ext uri="{FF2B5EF4-FFF2-40B4-BE49-F238E27FC236}">
              <a16:creationId xmlns:a16="http://schemas.microsoft.com/office/drawing/2014/main" id="{D7BCC01D-5E8F-4EFE-B342-FE377B2A66B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722" name="Text Box 1">
          <a:extLst>
            <a:ext uri="{FF2B5EF4-FFF2-40B4-BE49-F238E27FC236}">
              <a16:creationId xmlns:a16="http://schemas.microsoft.com/office/drawing/2014/main" id="{FAA13F33-CAD2-4623-ADCE-E780FFF2F4B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723" name="Text Box 1">
          <a:extLst>
            <a:ext uri="{FF2B5EF4-FFF2-40B4-BE49-F238E27FC236}">
              <a16:creationId xmlns:a16="http://schemas.microsoft.com/office/drawing/2014/main" id="{B8C27EDA-D747-4372-A99A-0459D5B5E67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724" name="Text Box 1">
          <a:extLst>
            <a:ext uri="{FF2B5EF4-FFF2-40B4-BE49-F238E27FC236}">
              <a16:creationId xmlns:a16="http://schemas.microsoft.com/office/drawing/2014/main" id="{7ABAF55F-7BE3-44D4-9B81-601E28DF34C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725" name="Text Box 1">
          <a:extLst>
            <a:ext uri="{FF2B5EF4-FFF2-40B4-BE49-F238E27FC236}">
              <a16:creationId xmlns:a16="http://schemas.microsoft.com/office/drawing/2014/main" id="{3402BB46-C77D-4811-8D96-F4E3161807D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726" name="Text Box 1">
          <a:extLst>
            <a:ext uri="{FF2B5EF4-FFF2-40B4-BE49-F238E27FC236}">
              <a16:creationId xmlns:a16="http://schemas.microsoft.com/office/drawing/2014/main" id="{706F5530-95A2-438F-A35D-AD6722887A3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727" name="Text Box 1">
          <a:extLst>
            <a:ext uri="{FF2B5EF4-FFF2-40B4-BE49-F238E27FC236}">
              <a16:creationId xmlns:a16="http://schemas.microsoft.com/office/drawing/2014/main" id="{AA28A8DD-0223-4346-A8CE-30EB101A90E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728" name="Text Box 1">
          <a:extLst>
            <a:ext uri="{FF2B5EF4-FFF2-40B4-BE49-F238E27FC236}">
              <a16:creationId xmlns:a16="http://schemas.microsoft.com/office/drawing/2014/main" id="{CE6F608C-2E70-4BC0-B7C7-6B29983BBC5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729" name="Text Box 1">
          <a:extLst>
            <a:ext uri="{FF2B5EF4-FFF2-40B4-BE49-F238E27FC236}">
              <a16:creationId xmlns:a16="http://schemas.microsoft.com/office/drawing/2014/main" id="{B73B5646-FCFD-4F44-8BB1-D25F89C8A27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730" name="Text Box 1">
          <a:extLst>
            <a:ext uri="{FF2B5EF4-FFF2-40B4-BE49-F238E27FC236}">
              <a16:creationId xmlns:a16="http://schemas.microsoft.com/office/drawing/2014/main" id="{C6B90F7E-F1C0-4BEB-8003-2FA25B2652C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731" name="Text Box 1">
          <a:extLst>
            <a:ext uri="{FF2B5EF4-FFF2-40B4-BE49-F238E27FC236}">
              <a16:creationId xmlns:a16="http://schemas.microsoft.com/office/drawing/2014/main" id="{C5C0C468-95F2-4610-87A9-FC373529C02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732" name="Text Box 1">
          <a:extLst>
            <a:ext uri="{FF2B5EF4-FFF2-40B4-BE49-F238E27FC236}">
              <a16:creationId xmlns:a16="http://schemas.microsoft.com/office/drawing/2014/main" id="{9D3592BA-99E4-4734-A3B4-1047386E03C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733" name="Text Box 1">
          <a:extLst>
            <a:ext uri="{FF2B5EF4-FFF2-40B4-BE49-F238E27FC236}">
              <a16:creationId xmlns:a16="http://schemas.microsoft.com/office/drawing/2014/main" id="{2F18781D-3E78-4545-8C49-CC271DBCF80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734" name="Text Box 1">
          <a:extLst>
            <a:ext uri="{FF2B5EF4-FFF2-40B4-BE49-F238E27FC236}">
              <a16:creationId xmlns:a16="http://schemas.microsoft.com/office/drawing/2014/main" id="{59894594-FC26-4DA8-84F0-09ECFFF0451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735" name="Text Box 1">
          <a:extLst>
            <a:ext uri="{FF2B5EF4-FFF2-40B4-BE49-F238E27FC236}">
              <a16:creationId xmlns:a16="http://schemas.microsoft.com/office/drawing/2014/main" id="{ECD5C1B9-653E-422A-9C1D-3D343DE1C6B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736" name="Text Box 1">
          <a:extLst>
            <a:ext uri="{FF2B5EF4-FFF2-40B4-BE49-F238E27FC236}">
              <a16:creationId xmlns:a16="http://schemas.microsoft.com/office/drawing/2014/main" id="{4E787703-FAB5-42A7-87F2-3133DE9E8E7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737" name="Text Box 1">
          <a:extLst>
            <a:ext uri="{FF2B5EF4-FFF2-40B4-BE49-F238E27FC236}">
              <a16:creationId xmlns:a16="http://schemas.microsoft.com/office/drawing/2014/main" id="{F0C2E539-F98C-4261-9E89-68DCB4FF5C6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738" name="Text Box 1">
          <a:extLst>
            <a:ext uri="{FF2B5EF4-FFF2-40B4-BE49-F238E27FC236}">
              <a16:creationId xmlns:a16="http://schemas.microsoft.com/office/drawing/2014/main" id="{5BA0DB5A-650C-4DC7-B295-CD11CB230B3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739" name="Text Box 1">
          <a:extLst>
            <a:ext uri="{FF2B5EF4-FFF2-40B4-BE49-F238E27FC236}">
              <a16:creationId xmlns:a16="http://schemas.microsoft.com/office/drawing/2014/main" id="{B3BE3A4B-03D7-4C92-BAC5-8C87DC514F2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740" name="Text Box 1">
          <a:extLst>
            <a:ext uri="{FF2B5EF4-FFF2-40B4-BE49-F238E27FC236}">
              <a16:creationId xmlns:a16="http://schemas.microsoft.com/office/drawing/2014/main" id="{D4FF67FD-F2D7-4236-859C-9769A7145F6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741" name="Text Box 1">
          <a:extLst>
            <a:ext uri="{FF2B5EF4-FFF2-40B4-BE49-F238E27FC236}">
              <a16:creationId xmlns:a16="http://schemas.microsoft.com/office/drawing/2014/main" id="{36D88FC0-F5B7-4A7C-A3CC-4120FF9A107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742" name="Text Box 1">
          <a:extLst>
            <a:ext uri="{FF2B5EF4-FFF2-40B4-BE49-F238E27FC236}">
              <a16:creationId xmlns:a16="http://schemas.microsoft.com/office/drawing/2014/main" id="{A3821D03-C5C9-4441-917F-31F34C14111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743" name="Text Box 1">
          <a:extLst>
            <a:ext uri="{FF2B5EF4-FFF2-40B4-BE49-F238E27FC236}">
              <a16:creationId xmlns:a16="http://schemas.microsoft.com/office/drawing/2014/main" id="{EF62045D-893A-43A3-BB1C-28150210FD2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744" name="Text Box 1">
          <a:extLst>
            <a:ext uri="{FF2B5EF4-FFF2-40B4-BE49-F238E27FC236}">
              <a16:creationId xmlns:a16="http://schemas.microsoft.com/office/drawing/2014/main" id="{CD446CCE-7088-40DD-AD83-0059CE40FBB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745" name="Text Box 1">
          <a:extLst>
            <a:ext uri="{FF2B5EF4-FFF2-40B4-BE49-F238E27FC236}">
              <a16:creationId xmlns:a16="http://schemas.microsoft.com/office/drawing/2014/main" id="{8AC2D0F1-3FE7-4807-8A3A-5EE0A46FCD8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746" name="Text Box 1">
          <a:extLst>
            <a:ext uri="{FF2B5EF4-FFF2-40B4-BE49-F238E27FC236}">
              <a16:creationId xmlns:a16="http://schemas.microsoft.com/office/drawing/2014/main" id="{AD116029-88D7-49F8-8C78-F6CF26E6B2B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747" name="Text Box 1">
          <a:extLst>
            <a:ext uri="{FF2B5EF4-FFF2-40B4-BE49-F238E27FC236}">
              <a16:creationId xmlns:a16="http://schemas.microsoft.com/office/drawing/2014/main" id="{E3290781-A76D-49B2-A750-DF235D033FB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748" name="Text Box 1">
          <a:extLst>
            <a:ext uri="{FF2B5EF4-FFF2-40B4-BE49-F238E27FC236}">
              <a16:creationId xmlns:a16="http://schemas.microsoft.com/office/drawing/2014/main" id="{54163767-B3F7-4E26-A0B5-1BE8B674BD5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749" name="Text Box 1">
          <a:extLst>
            <a:ext uri="{FF2B5EF4-FFF2-40B4-BE49-F238E27FC236}">
              <a16:creationId xmlns:a16="http://schemas.microsoft.com/office/drawing/2014/main" id="{6FC3AAC2-94A2-4A1C-A9CA-A9DC47903BD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750" name="Text Box 1">
          <a:extLst>
            <a:ext uri="{FF2B5EF4-FFF2-40B4-BE49-F238E27FC236}">
              <a16:creationId xmlns:a16="http://schemas.microsoft.com/office/drawing/2014/main" id="{72BFE83B-7256-4AEE-A3E7-09895E34BE0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751" name="Text Box 1">
          <a:extLst>
            <a:ext uri="{FF2B5EF4-FFF2-40B4-BE49-F238E27FC236}">
              <a16:creationId xmlns:a16="http://schemas.microsoft.com/office/drawing/2014/main" id="{52A1152C-8B13-474C-82A7-407C5A80786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752" name="Text Box 1">
          <a:extLst>
            <a:ext uri="{FF2B5EF4-FFF2-40B4-BE49-F238E27FC236}">
              <a16:creationId xmlns:a16="http://schemas.microsoft.com/office/drawing/2014/main" id="{FA803AF2-4070-488F-9D15-4C7E3E0D80C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753" name="Text Box 1">
          <a:extLst>
            <a:ext uri="{FF2B5EF4-FFF2-40B4-BE49-F238E27FC236}">
              <a16:creationId xmlns:a16="http://schemas.microsoft.com/office/drawing/2014/main" id="{CB75789A-7034-4D40-AAD3-6472576A21A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754" name="Text Box 1">
          <a:extLst>
            <a:ext uri="{FF2B5EF4-FFF2-40B4-BE49-F238E27FC236}">
              <a16:creationId xmlns:a16="http://schemas.microsoft.com/office/drawing/2014/main" id="{C0D434FC-9BAF-47DD-8B28-94595E89B4D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755" name="Text Box 1">
          <a:extLst>
            <a:ext uri="{FF2B5EF4-FFF2-40B4-BE49-F238E27FC236}">
              <a16:creationId xmlns:a16="http://schemas.microsoft.com/office/drawing/2014/main" id="{CD9083A5-D17D-4C0A-B9C3-1B958A91504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756" name="Text Box 1">
          <a:extLst>
            <a:ext uri="{FF2B5EF4-FFF2-40B4-BE49-F238E27FC236}">
              <a16:creationId xmlns:a16="http://schemas.microsoft.com/office/drawing/2014/main" id="{90AF7A81-18E0-4D98-B05F-19740986F0C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757" name="Text Box 1">
          <a:extLst>
            <a:ext uri="{FF2B5EF4-FFF2-40B4-BE49-F238E27FC236}">
              <a16:creationId xmlns:a16="http://schemas.microsoft.com/office/drawing/2014/main" id="{6291BBFC-B934-4DE7-9A0F-7C3D30AA219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758" name="Text Box 1">
          <a:extLst>
            <a:ext uri="{FF2B5EF4-FFF2-40B4-BE49-F238E27FC236}">
              <a16:creationId xmlns:a16="http://schemas.microsoft.com/office/drawing/2014/main" id="{6F2C3953-8F29-4D02-8424-CDB8CC7F7FB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759" name="Text Box 1">
          <a:extLst>
            <a:ext uri="{FF2B5EF4-FFF2-40B4-BE49-F238E27FC236}">
              <a16:creationId xmlns:a16="http://schemas.microsoft.com/office/drawing/2014/main" id="{D5AF9751-2B89-4E27-8FA8-C4D48E872B0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760" name="Text Box 1">
          <a:extLst>
            <a:ext uri="{FF2B5EF4-FFF2-40B4-BE49-F238E27FC236}">
              <a16:creationId xmlns:a16="http://schemas.microsoft.com/office/drawing/2014/main" id="{54CCEE47-8BED-4835-AD1F-9118F02FCBF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761" name="Text Box 1">
          <a:extLst>
            <a:ext uri="{FF2B5EF4-FFF2-40B4-BE49-F238E27FC236}">
              <a16:creationId xmlns:a16="http://schemas.microsoft.com/office/drawing/2014/main" id="{321CB4E6-5897-441E-91E6-95F47A6617A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762" name="Text Box 1">
          <a:extLst>
            <a:ext uri="{FF2B5EF4-FFF2-40B4-BE49-F238E27FC236}">
              <a16:creationId xmlns:a16="http://schemas.microsoft.com/office/drawing/2014/main" id="{08C306D1-15B8-4794-A37D-1023A8DBB36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763" name="Text Box 1">
          <a:extLst>
            <a:ext uri="{FF2B5EF4-FFF2-40B4-BE49-F238E27FC236}">
              <a16:creationId xmlns:a16="http://schemas.microsoft.com/office/drawing/2014/main" id="{96B21BF8-CF94-40C8-987D-626AE6BDC99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764" name="Text Box 1">
          <a:extLst>
            <a:ext uri="{FF2B5EF4-FFF2-40B4-BE49-F238E27FC236}">
              <a16:creationId xmlns:a16="http://schemas.microsoft.com/office/drawing/2014/main" id="{34E44041-6E3A-46DE-BEC4-D1DE1E93055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765" name="Text Box 1">
          <a:extLst>
            <a:ext uri="{FF2B5EF4-FFF2-40B4-BE49-F238E27FC236}">
              <a16:creationId xmlns:a16="http://schemas.microsoft.com/office/drawing/2014/main" id="{41625676-9D9E-4393-9BE5-EE7893986D3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766" name="Text Box 1">
          <a:extLst>
            <a:ext uri="{FF2B5EF4-FFF2-40B4-BE49-F238E27FC236}">
              <a16:creationId xmlns:a16="http://schemas.microsoft.com/office/drawing/2014/main" id="{BB7C46A8-93F1-4A22-ABF4-0EA2F660BE8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767" name="Text Box 1">
          <a:extLst>
            <a:ext uri="{FF2B5EF4-FFF2-40B4-BE49-F238E27FC236}">
              <a16:creationId xmlns:a16="http://schemas.microsoft.com/office/drawing/2014/main" id="{1E87C474-EDB1-4FEE-BDD8-97B8CBA95B8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768" name="Text Box 1">
          <a:extLst>
            <a:ext uri="{FF2B5EF4-FFF2-40B4-BE49-F238E27FC236}">
              <a16:creationId xmlns:a16="http://schemas.microsoft.com/office/drawing/2014/main" id="{3B9D5981-6320-43F1-8E2E-251CB2A890B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769" name="Text Box 1">
          <a:extLst>
            <a:ext uri="{FF2B5EF4-FFF2-40B4-BE49-F238E27FC236}">
              <a16:creationId xmlns:a16="http://schemas.microsoft.com/office/drawing/2014/main" id="{2ACF34B7-4964-4118-9EA1-AC69438D188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770" name="Text Box 1">
          <a:extLst>
            <a:ext uri="{FF2B5EF4-FFF2-40B4-BE49-F238E27FC236}">
              <a16:creationId xmlns:a16="http://schemas.microsoft.com/office/drawing/2014/main" id="{F146E7D2-99AF-4278-822F-8B75546FF98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771" name="Text Box 1">
          <a:extLst>
            <a:ext uri="{FF2B5EF4-FFF2-40B4-BE49-F238E27FC236}">
              <a16:creationId xmlns:a16="http://schemas.microsoft.com/office/drawing/2014/main" id="{1CF92456-E7DC-4DE9-BF27-9C9A711B08D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772" name="Text Box 1">
          <a:extLst>
            <a:ext uri="{FF2B5EF4-FFF2-40B4-BE49-F238E27FC236}">
              <a16:creationId xmlns:a16="http://schemas.microsoft.com/office/drawing/2014/main" id="{C3C94677-72D3-44C9-912B-A59E5DAF29D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773" name="Text Box 1">
          <a:extLst>
            <a:ext uri="{FF2B5EF4-FFF2-40B4-BE49-F238E27FC236}">
              <a16:creationId xmlns:a16="http://schemas.microsoft.com/office/drawing/2014/main" id="{2E494770-72F5-45BE-AD4B-38D0A5E7E6E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774" name="Text Box 1">
          <a:extLst>
            <a:ext uri="{FF2B5EF4-FFF2-40B4-BE49-F238E27FC236}">
              <a16:creationId xmlns:a16="http://schemas.microsoft.com/office/drawing/2014/main" id="{EAC09B5A-9CE7-4B86-B5C5-24E1CEB73FC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775" name="Text Box 1">
          <a:extLst>
            <a:ext uri="{FF2B5EF4-FFF2-40B4-BE49-F238E27FC236}">
              <a16:creationId xmlns:a16="http://schemas.microsoft.com/office/drawing/2014/main" id="{1DA3CAE0-85F6-4024-A001-37C48C6C3CF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776" name="Text Box 1">
          <a:extLst>
            <a:ext uri="{FF2B5EF4-FFF2-40B4-BE49-F238E27FC236}">
              <a16:creationId xmlns:a16="http://schemas.microsoft.com/office/drawing/2014/main" id="{2FA21316-3A7C-4599-B766-104F1EBA0E3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777" name="Text Box 1">
          <a:extLst>
            <a:ext uri="{FF2B5EF4-FFF2-40B4-BE49-F238E27FC236}">
              <a16:creationId xmlns:a16="http://schemas.microsoft.com/office/drawing/2014/main" id="{4FFD813B-A23A-49AD-A9F4-68015E099D9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778" name="Text Box 1">
          <a:extLst>
            <a:ext uri="{FF2B5EF4-FFF2-40B4-BE49-F238E27FC236}">
              <a16:creationId xmlns:a16="http://schemas.microsoft.com/office/drawing/2014/main" id="{AF2465B5-9BBE-4796-BDD6-288FB96E295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779" name="Text Box 1">
          <a:extLst>
            <a:ext uri="{FF2B5EF4-FFF2-40B4-BE49-F238E27FC236}">
              <a16:creationId xmlns:a16="http://schemas.microsoft.com/office/drawing/2014/main" id="{053920EE-3B46-4F38-9D60-FCEA742FC92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780" name="Text Box 1">
          <a:extLst>
            <a:ext uri="{FF2B5EF4-FFF2-40B4-BE49-F238E27FC236}">
              <a16:creationId xmlns:a16="http://schemas.microsoft.com/office/drawing/2014/main" id="{96AEFDD1-CBBB-4247-AE87-0DA781FE022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781" name="Text Box 1">
          <a:extLst>
            <a:ext uri="{FF2B5EF4-FFF2-40B4-BE49-F238E27FC236}">
              <a16:creationId xmlns:a16="http://schemas.microsoft.com/office/drawing/2014/main" id="{95153FA2-243D-4EDA-85CE-6F7F6857662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782" name="Text Box 1">
          <a:extLst>
            <a:ext uri="{FF2B5EF4-FFF2-40B4-BE49-F238E27FC236}">
              <a16:creationId xmlns:a16="http://schemas.microsoft.com/office/drawing/2014/main" id="{F1A2C362-439A-430B-A703-CAA03ACED85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783" name="Text Box 1">
          <a:extLst>
            <a:ext uri="{FF2B5EF4-FFF2-40B4-BE49-F238E27FC236}">
              <a16:creationId xmlns:a16="http://schemas.microsoft.com/office/drawing/2014/main" id="{71D8A6EB-E72F-41F8-8639-F0CB238FFBC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784" name="Text Box 1">
          <a:extLst>
            <a:ext uri="{FF2B5EF4-FFF2-40B4-BE49-F238E27FC236}">
              <a16:creationId xmlns:a16="http://schemas.microsoft.com/office/drawing/2014/main" id="{78D176EF-81DB-4CDF-A2F8-050536F5142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785" name="Text Box 1">
          <a:extLst>
            <a:ext uri="{FF2B5EF4-FFF2-40B4-BE49-F238E27FC236}">
              <a16:creationId xmlns:a16="http://schemas.microsoft.com/office/drawing/2014/main" id="{C2A4B87A-B5AD-45A6-A58C-69F9925098F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786" name="Text Box 1">
          <a:extLst>
            <a:ext uri="{FF2B5EF4-FFF2-40B4-BE49-F238E27FC236}">
              <a16:creationId xmlns:a16="http://schemas.microsoft.com/office/drawing/2014/main" id="{9B93DD40-1860-413E-859D-549AB81A962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787" name="Text Box 1">
          <a:extLst>
            <a:ext uri="{FF2B5EF4-FFF2-40B4-BE49-F238E27FC236}">
              <a16:creationId xmlns:a16="http://schemas.microsoft.com/office/drawing/2014/main" id="{A153B29D-D76A-4017-B8F6-B9A901C8D8B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788" name="Text Box 1">
          <a:extLst>
            <a:ext uri="{FF2B5EF4-FFF2-40B4-BE49-F238E27FC236}">
              <a16:creationId xmlns:a16="http://schemas.microsoft.com/office/drawing/2014/main" id="{57BF232C-0AB1-41BA-99BC-18BAC7BD246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789" name="Text Box 1">
          <a:extLst>
            <a:ext uri="{FF2B5EF4-FFF2-40B4-BE49-F238E27FC236}">
              <a16:creationId xmlns:a16="http://schemas.microsoft.com/office/drawing/2014/main" id="{34B74F79-C7B8-4565-AE0A-26726714702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790" name="Text Box 1">
          <a:extLst>
            <a:ext uri="{FF2B5EF4-FFF2-40B4-BE49-F238E27FC236}">
              <a16:creationId xmlns:a16="http://schemas.microsoft.com/office/drawing/2014/main" id="{E3DD1A6D-8658-4EC1-9B03-CE8D3026C84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791" name="Text Box 1">
          <a:extLst>
            <a:ext uri="{FF2B5EF4-FFF2-40B4-BE49-F238E27FC236}">
              <a16:creationId xmlns:a16="http://schemas.microsoft.com/office/drawing/2014/main" id="{5FC7E237-7CAF-42A8-84D3-A92A2E21F5B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792" name="Text Box 1">
          <a:extLst>
            <a:ext uri="{FF2B5EF4-FFF2-40B4-BE49-F238E27FC236}">
              <a16:creationId xmlns:a16="http://schemas.microsoft.com/office/drawing/2014/main" id="{ACCE001A-FD24-4C3D-9A61-E4A7A044CD4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793" name="Text Box 1">
          <a:extLst>
            <a:ext uri="{FF2B5EF4-FFF2-40B4-BE49-F238E27FC236}">
              <a16:creationId xmlns:a16="http://schemas.microsoft.com/office/drawing/2014/main" id="{D00CD28F-691D-4ACC-9FEC-B30DCCB4399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794" name="Text Box 1">
          <a:extLst>
            <a:ext uri="{FF2B5EF4-FFF2-40B4-BE49-F238E27FC236}">
              <a16:creationId xmlns:a16="http://schemas.microsoft.com/office/drawing/2014/main" id="{2150AFFE-C490-4892-AE69-0AA4B505E3A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795" name="Text Box 1">
          <a:extLst>
            <a:ext uri="{FF2B5EF4-FFF2-40B4-BE49-F238E27FC236}">
              <a16:creationId xmlns:a16="http://schemas.microsoft.com/office/drawing/2014/main" id="{C5A2A976-4816-473D-AD4E-03458F2BF5E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796" name="Text Box 1">
          <a:extLst>
            <a:ext uri="{FF2B5EF4-FFF2-40B4-BE49-F238E27FC236}">
              <a16:creationId xmlns:a16="http://schemas.microsoft.com/office/drawing/2014/main" id="{81B5E832-DC45-4700-8606-B139994F9D4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797" name="Text Box 1">
          <a:extLst>
            <a:ext uri="{FF2B5EF4-FFF2-40B4-BE49-F238E27FC236}">
              <a16:creationId xmlns:a16="http://schemas.microsoft.com/office/drawing/2014/main" id="{DC9E7A8A-F862-4FA8-8571-BDD2550DA39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798" name="Text Box 1">
          <a:extLst>
            <a:ext uri="{FF2B5EF4-FFF2-40B4-BE49-F238E27FC236}">
              <a16:creationId xmlns:a16="http://schemas.microsoft.com/office/drawing/2014/main" id="{A6C06B4F-FE9B-4CD4-A8F5-2C131D3DFDB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799" name="Text Box 1">
          <a:extLst>
            <a:ext uri="{FF2B5EF4-FFF2-40B4-BE49-F238E27FC236}">
              <a16:creationId xmlns:a16="http://schemas.microsoft.com/office/drawing/2014/main" id="{DADB23AA-06B1-4030-8E55-8C1C48C5F85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800" name="Text Box 1">
          <a:extLst>
            <a:ext uri="{FF2B5EF4-FFF2-40B4-BE49-F238E27FC236}">
              <a16:creationId xmlns:a16="http://schemas.microsoft.com/office/drawing/2014/main" id="{BCC81D45-61EE-4119-8F70-FDB9E85ECE8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801" name="Text Box 1">
          <a:extLst>
            <a:ext uri="{FF2B5EF4-FFF2-40B4-BE49-F238E27FC236}">
              <a16:creationId xmlns:a16="http://schemas.microsoft.com/office/drawing/2014/main" id="{748DEB2D-A023-4E87-BA84-F5A0D580A01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802" name="Text Box 1">
          <a:extLst>
            <a:ext uri="{FF2B5EF4-FFF2-40B4-BE49-F238E27FC236}">
              <a16:creationId xmlns:a16="http://schemas.microsoft.com/office/drawing/2014/main" id="{B0CF0F4A-42E6-4F76-A8AD-AB87FF14CEF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803" name="Text Box 1">
          <a:extLst>
            <a:ext uri="{FF2B5EF4-FFF2-40B4-BE49-F238E27FC236}">
              <a16:creationId xmlns:a16="http://schemas.microsoft.com/office/drawing/2014/main" id="{5FD38B30-C07F-492C-8F5D-100AA05CE46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804" name="Text Box 1">
          <a:extLst>
            <a:ext uri="{FF2B5EF4-FFF2-40B4-BE49-F238E27FC236}">
              <a16:creationId xmlns:a16="http://schemas.microsoft.com/office/drawing/2014/main" id="{0B8683AE-9072-4FD5-AD25-5B695AD5CB2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805" name="Text Box 1">
          <a:extLst>
            <a:ext uri="{FF2B5EF4-FFF2-40B4-BE49-F238E27FC236}">
              <a16:creationId xmlns:a16="http://schemas.microsoft.com/office/drawing/2014/main" id="{7ECFA451-BAAB-4B22-BF56-EE81ABF2DAC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806" name="Text Box 1">
          <a:extLst>
            <a:ext uri="{FF2B5EF4-FFF2-40B4-BE49-F238E27FC236}">
              <a16:creationId xmlns:a16="http://schemas.microsoft.com/office/drawing/2014/main" id="{DC2B3DB6-F8AF-4079-B44F-B7A312FE49A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807" name="Text Box 1">
          <a:extLst>
            <a:ext uri="{FF2B5EF4-FFF2-40B4-BE49-F238E27FC236}">
              <a16:creationId xmlns:a16="http://schemas.microsoft.com/office/drawing/2014/main" id="{04758729-8856-46A3-8FCD-6D7D10DB7AB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808" name="Text Box 1">
          <a:extLst>
            <a:ext uri="{FF2B5EF4-FFF2-40B4-BE49-F238E27FC236}">
              <a16:creationId xmlns:a16="http://schemas.microsoft.com/office/drawing/2014/main" id="{59F51DCA-07BA-4130-BA0A-006E111A523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809" name="Text Box 1">
          <a:extLst>
            <a:ext uri="{FF2B5EF4-FFF2-40B4-BE49-F238E27FC236}">
              <a16:creationId xmlns:a16="http://schemas.microsoft.com/office/drawing/2014/main" id="{6F2E87DF-0A36-4E92-954E-D3D7586DA1D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810" name="Text Box 1">
          <a:extLst>
            <a:ext uri="{FF2B5EF4-FFF2-40B4-BE49-F238E27FC236}">
              <a16:creationId xmlns:a16="http://schemas.microsoft.com/office/drawing/2014/main" id="{88B96013-FD88-46E6-9F33-EDC92CD68F1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811" name="Text Box 1">
          <a:extLst>
            <a:ext uri="{FF2B5EF4-FFF2-40B4-BE49-F238E27FC236}">
              <a16:creationId xmlns:a16="http://schemas.microsoft.com/office/drawing/2014/main" id="{1556F3F4-8DAC-4E0D-92CB-F973479B1B7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812" name="Text Box 1">
          <a:extLst>
            <a:ext uri="{FF2B5EF4-FFF2-40B4-BE49-F238E27FC236}">
              <a16:creationId xmlns:a16="http://schemas.microsoft.com/office/drawing/2014/main" id="{9E5D90A0-87FD-4579-82D2-B897A9F7D4B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813" name="Text Box 1">
          <a:extLst>
            <a:ext uri="{FF2B5EF4-FFF2-40B4-BE49-F238E27FC236}">
              <a16:creationId xmlns:a16="http://schemas.microsoft.com/office/drawing/2014/main" id="{591E2AF5-B252-4EF1-BC3F-9A728BBA7E5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814" name="Text Box 1">
          <a:extLst>
            <a:ext uri="{FF2B5EF4-FFF2-40B4-BE49-F238E27FC236}">
              <a16:creationId xmlns:a16="http://schemas.microsoft.com/office/drawing/2014/main" id="{7D859181-88ED-4EDC-A429-5842900E827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815" name="Text Box 1">
          <a:extLst>
            <a:ext uri="{FF2B5EF4-FFF2-40B4-BE49-F238E27FC236}">
              <a16:creationId xmlns:a16="http://schemas.microsoft.com/office/drawing/2014/main" id="{9C64CE62-355A-4F0A-9EDD-3D52074E3CF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816" name="Text Box 1">
          <a:extLst>
            <a:ext uri="{FF2B5EF4-FFF2-40B4-BE49-F238E27FC236}">
              <a16:creationId xmlns:a16="http://schemas.microsoft.com/office/drawing/2014/main" id="{39706A4A-470C-4E09-8401-3C7D4DD1422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817" name="Text Box 1">
          <a:extLst>
            <a:ext uri="{FF2B5EF4-FFF2-40B4-BE49-F238E27FC236}">
              <a16:creationId xmlns:a16="http://schemas.microsoft.com/office/drawing/2014/main" id="{15E6B85D-0086-4E33-BE2B-EE27BA47B5C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818" name="Text Box 1">
          <a:extLst>
            <a:ext uri="{FF2B5EF4-FFF2-40B4-BE49-F238E27FC236}">
              <a16:creationId xmlns:a16="http://schemas.microsoft.com/office/drawing/2014/main" id="{90950EB7-F203-4F32-A2D0-D757A3A2DF3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819" name="Text Box 1">
          <a:extLst>
            <a:ext uri="{FF2B5EF4-FFF2-40B4-BE49-F238E27FC236}">
              <a16:creationId xmlns:a16="http://schemas.microsoft.com/office/drawing/2014/main" id="{CE958874-6C33-489C-9D99-F97E100A6C2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820" name="Text Box 1">
          <a:extLst>
            <a:ext uri="{FF2B5EF4-FFF2-40B4-BE49-F238E27FC236}">
              <a16:creationId xmlns:a16="http://schemas.microsoft.com/office/drawing/2014/main" id="{AC9E5097-1B1B-485F-B2C6-E29CE00DA9E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821" name="Text Box 1">
          <a:extLst>
            <a:ext uri="{FF2B5EF4-FFF2-40B4-BE49-F238E27FC236}">
              <a16:creationId xmlns:a16="http://schemas.microsoft.com/office/drawing/2014/main" id="{7CB8FECF-518A-445A-A422-D0E71DD49D6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822" name="Text Box 1">
          <a:extLst>
            <a:ext uri="{FF2B5EF4-FFF2-40B4-BE49-F238E27FC236}">
              <a16:creationId xmlns:a16="http://schemas.microsoft.com/office/drawing/2014/main" id="{26770485-5317-4F7D-8C6C-5D8181037CB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823" name="Text Box 1">
          <a:extLst>
            <a:ext uri="{FF2B5EF4-FFF2-40B4-BE49-F238E27FC236}">
              <a16:creationId xmlns:a16="http://schemas.microsoft.com/office/drawing/2014/main" id="{52BA4D47-D4E8-418B-80CE-465986E9D66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824" name="Text Box 1">
          <a:extLst>
            <a:ext uri="{FF2B5EF4-FFF2-40B4-BE49-F238E27FC236}">
              <a16:creationId xmlns:a16="http://schemas.microsoft.com/office/drawing/2014/main" id="{E1DE6E93-1F7F-40CF-8448-87B4E20CA0A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825" name="Text Box 1">
          <a:extLst>
            <a:ext uri="{FF2B5EF4-FFF2-40B4-BE49-F238E27FC236}">
              <a16:creationId xmlns:a16="http://schemas.microsoft.com/office/drawing/2014/main" id="{74360C15-A479-44A8-B673-EB37E076B99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826" name="Text Box 1">
          <a:extLst>
            <a:ext uri="{FF2B5EF4-FFF2-40B4-BE49-F238E27FC236}">
              <a16:creationId xmlns:a16="http://schemas.microsoft.com/office/drawing/2014/main" id="{A9F9FF7B-0B5C-4811-A01C-95142D51F2C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827" name="Text Box 1">
          <a:extLst>
            <a:ext uri="{FF2B5EF4-FFF2-40B4-BE49-F238E27FC236}">
              <a16:creationId xmlns:a16="http://schemas.microsoft.com/office/drawing/2014/main" id="{99DEAC64-F51E-4CB8-9D52-E0797D5B5A8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828" name="Text Box 1">
          <a:extLst>
            <a:ext uri="{FF2B5EF4-FFF2-40B4-BE49-F238E27FC236}">
              <a16:creationId xmlns:a16="http://schemas.microsoft.com/office/drawing/2014/main" id="{0C72FD82-1CD8-4F9B-9341-0A21E4D07AF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829" name="Text Box 1">
          <a:extLst>
            <a:ext uri="{FF2B5EF4-FFF2-40B4-BE49-F238E27FC236}">
              <a16:creationId xmlns:a16="http://schemas.microsoft.com/office/drawing/2014/main" id="{8A851D4F-0909-48A4-B388-B08834CEF4B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830" name="Text Box 1">
          <a:extLst>
            <a:ext uri="{FF2B5EF4-FFF2-40B4-BE49-F238E27FC236}">
              <a16:creationId xmlns:a16="http://schemas.microsoft.com/office/drawing/2014/main" id="{49A3B085-02DE-4764-82C6-34409F8B78D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831" name="Text Box 1">
          <a:extLst>
            <a:ext uri="{FF2B5EF4-FFF2-40B4-BE49-F238E27FC236}">
              <a16:creationId xmlns:a16="http://schemas.microsoft.com/office/drawing/2014/main" id="{9A1390CF-D687-4D7E-96DA-5626B869AF9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832" name="Text Box 1">
          <a:extLst>
            <a:ext uri="{FF2B5EF4-FFF2-40B4-BE49-F238E27FC236}">
              <a16:creationId xmlns:a16="http://schemas.microsoft.com/office/drawing/2014/main" id="{693E71C6-3BCC-4202-BCB1-669CCF5D22F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833" name="Text Box 1">
          <a:extLst>
            <a:ext uri="{FF2B5EF4-FFF2-40B4-BE49-F238E27FC236}">
              <a16:creationId xmlns:a16="http://schemas.microsoft.com/office/drawing/2014/main" id="{35B5EE2E-BD14-480C-924A-8CB7179EFC6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834" name="Text Box 1">
          <a:extLst>
            <a:ext uri="{FF2B5EF4-FFF2-40B4-BE49-F238E27FC236}">
              <a16:creationId xmlns:a16="http://schemas.microsoft.com/office/drawing/2014/main" id="{D65FD258-49E4-405A-BE4E-4B22855666C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835" name="Text Box 1">
          <a:extLst>
            <a:ext uri="{FF2B5EF4-FFF2-40B4-BE49-F238E27FC236}">
              <a16:creationId xmlns:a16="http://schemas.microsoft.com/office/drawing/2014/main" id="{F9C40A98-E861-43D9-BAB9-DBD64D1A90B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836" name="Text Box 1">
          <a:extLst>
            <a:ext uri="{FF2B5EF4-FFF2-40B4-BE49-F238E27FC236}">
              <a16:creationId xmlns:a16="http://schemas.microsoft.com/office/drawing/2014/main" id="{DE91DDF2-F856-4B17-8496-B50A3720006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837" name="Text Box 1">
          <a:extLst>
            <a:ext uri="{FF2B5EF4-FFF2-40B4-BE49-F238E27FC236}">
              <a16:creationId xmlns:a16="http://schemas.microsoft.com/office/drawing/2014/main" id="{430FAA13-6116-4857-AB00-527CD2741A3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838" name="Text Box 1">
          <a:extLst>
            <a:ext uri="{FF2B5EF4-FFF2-40B4-BE49-F238E27FC236}">
              <a16:creationId xmlns:a16="http://schemas.microsoft.com/office/drawing/2014/main" id="{AAEC55C6-2C81-4209-8237-3037DF69B86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839" name="Text Box 1">
          <a:extLst>
            <a:ext uri="{FF2B5EF4-FFF2-40B4-BE49-F238E27FC236}">
              <a16:creationId xmlns:a16="http://schemas.microsoft.com/office/drawing/2014/main" id="{01FF30AE-B091-46B5-8460-CD08F0E4251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840" name="Text Box 1">
          <a:extLst>
            <a:ext uri="{FF2B5EF4-FFF2-40B4-BE49-F238E27FC236}">
              <a16:creationId xmlns:a16="http://schemas.microsoft.com/office/drawing/2014/main" id="{5F7066C1-D04A-4813-BB03-50C36B1C2B9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841" name="Text Box 1">
          <a:extLst>
            <a:ext uri="{FF2B5EF4-FFF2-40B4-BE49-F238E27FC236}">
              <a16:creationId xmlns:a16="http://schemas.microsoft.com/office/drawing/2014/main" id="{9594E44E-A073-4F34-8F11-BC86CC05BE7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842" name="Text Box 1">
          <a:extLst>
            <a:ext uri="{FF2B5EF4-FFF2-40B4-BE49-F238E27FC236}">
              <a16:creationId xmlns:a16="http://schemas.microsoft.com/office/drawing/2014/main" id="{9ED41C2D-9D48-403A-A948-08473A54D90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843" name="Text Box 1">
          <a:extLst>
            <a:ext uri="{FF2B5EF4-FFF2-40B4-BE49-F238E27FC236}">
              <a16:creationId xmlns:a16="http://schemas.microsoft.com/office/drawing/2014/main" id="{2EDC9673-CB5E-4104-B58B-CFC6BE7C344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844" name="Text Box 1">
          <a:extLst>
            <a:ext uri="{FF2B5EF4-FFF2-40B4-BE49-F238E27FC236}">
              <a16:creationId xmlns:a16="http://schemas.microsoft.com/office/drawing/2014/main" id="{81E43E6F-A8C3-4927-BACC-1B30C9B7E4E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845" name="Text Box 1">
          <a:extLst>
            <a:ext uri="{FF2B5EF4-FFF2-40B4-BE49-F238E27FC236}">
              <a16:creationId xmlns:a16="http://schemas.microsoft.com/office/drawing/2014/main" id="{21DF6BE1-3A96-4A1F-8A39-4C472BF4452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846" name="Text Box 1">
          <a:extLst>
            <a:ext uri="{FF2B5EF4-FFF2-40B4-BE49-F238E27FC236}">
              <a16:creationId xmlns:a16="http://schemas.microsoft.com/office/drawing/2014/main" id="{E2F81B32-6FD9-4FA1-BC35-E3E24DC379E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847" name="Text Box 1">
          <a:extLst>
            <a:ext uri="{FF2B5EF4-FFF2-40B4-BE49-F238E27FC236}">
              <a16:creationId xmlns:a16="http://schemas.microsoft.com/office/drawing/2014/main" id="{DD88CDF3-3937-49C9-8193-68B8205736C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848" name="Text Box 1">
          <a:extLst>
            <a:ext uri="{FF2B5EF4-FFF2-40B4-BE49-F238E27FC236}">
              <a16:creationId xmlns:a16="http://schemas.microsoft.com/office/drawing/2014/main" id="{F1F29944-3ACB-4B78-99E2-9FCFE082525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849" name="Text Box 1">
          <a:extLst>
            <a:ext uri="{FF2B5EF4-FFF2-40B4-BE49-F238E27FC236}">
              <a16:creationId xmlns:a16="http://schemas.microsoft.com/office/drawing/2014/main" id="{4FBA9A47-E52B-449B-B291-201F3569D0D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850" name="Text Box 1">
          <a:extLst>
            <a:ext uri="{FF2B5EF4-FFF2-40B4-BE49-F238E27FC236}">
              <a16:creationId xmlns:a16="http://schemas.microsoft.com/office/drawing/2014/main" id="{139E9FD5-F67D-4BC8-B89C-AD03B8999BB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851" name="Text Box 1">
          <a:extLst>
            <a:ext uri="{FF2B5EF4-FFF2-40B4-BE49-F238E27FC236}">
              <a16:creationId xmlns:a16="http://schemas.microsoft.com/office/drawing/2014/main" id="{D95F39B6-5789-4893-9DA0-BDF606590B5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852" name="Text Box 1">
          <a:extLst>
            <a:ext uri="{FF2B5EF4-FFF2-40B4-BE49-F238E27FC236}">
              <a16:creationId xmlns:a16="http://schemas.microsoft.com/office/drawing/2014/main" id="{815D3C3A-49B2-4B05-BACA-9B6EBE2A7AD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853" name="Text Box 1">
          <a:extLst>
            <a:ext uri="{FF2B5EF4-FFF2-40B4-BE49-F238E27FC236}">
              <a16:creationId xmlns:a16="http://schemas.microsoft.com/office/drawing/2014/main" id="{FDA12A03-24FE-4F11-AF6D-8BBB321819E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854" name="Text Box 1">
          <a:extLst>
            <a:ext uri="{FF2B5EF4-FFF2-40B4-BE49-F238E27FC236}">
              <a16:creationId xmlns:a16="http://schemas.microsoft.com/office/drawing/2014/main" id="{3260AA30-72F2-444B-8856-DA336D69B35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855" name="Text Box 1">
          <a:extLst>
            <a:ext uri="{FF2B5EF4-FFF2-40B4-BE49-F238E27FC236}">
              <a16:creationId xmlns:a16="http://schemas.microsoft.com/office/drawing/2014/main" id="{FE6C42A3-651F-4DCC-B655-255AEE82432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856" name="Text Box 1">
          <a:extLst>
            <a:ext uri="{FF2B5EF4-FFF2-40B4-BE49-F238E27FC236}">
              <a16:creationId xmlns:a16="http://schemas.microsoft.com/office/drawing/2014/main" id="{E642DEC9-32D3-4C94-AF83-B85879ADB78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857" name="Text Box 1">
          <a:extLst>
            <a:ext uri="{FF2B5EF4-FFF2-40B4-BE49-F238E27FC236}">
              <a16:creationId xmlns:a16="http://schemas.microsoft.com/office/drawing/2014/main" id="{06EAA191-7A43-4773-B9F4-40EE71DFCFF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858" name="Text Box 1">
          <a:extLst>
            <a:ext uri="{FF2B5EF4-FFF2-40B4-BE49-F238E27FC236}">
              <a16:creationId xmlns:a16="http://schemas.microsoft.com/office/drawing/2014/main" id="{5D55269A-671E-4CE8-BA84-401E41E8FBA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859" name="Text Box 1">
          <a:extLst>
            <a:ext uri="{FF2B5EF4-FFF2-40B4-BE49-F238E27FC236}">
              <a16:creationId xmlns:a16="http://schemas.microsoft.com/office/drawing/2014/main" id="{41E0DD27-1163-412E-870F-D903159E382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860" name="Text Box 1">
          <a:extLst>
            <a:ext uri="{FF2B5EF4-FFF2-40B4-BE49-F238E27FC236}">
              <a16:creationId xmlns:a16="http://schemas.microsoft.com/office/drawing/2014/main" id="{BCF6AA47-D745-497A-A3DE-AA902449DBB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861" name="Text Box 1">
          <a:extLst>
            <a:ext uri="{FF2B5EF4-FFF2-40B4-BE49-F238E27FC236}">
              <a16:creationId xmlns:a16="http://schemas.microsoft.com/office/drawing/2014/main" id="{685F2683-F7C2-4F51-9145-89D6E326AD6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862" name="Text Box 1">
          <a:extLst>
            <a:ext uri="{FF2B5EF4-FFF2-40B4-BE49-F238E27FC236}">
              <a16:creationId xmlns:a16="http://schemas.microsoft.com/office/drawing/2014/main" id="{50890CEE-7053-41B2-895C-6580A0590BB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863" name="Text Box 1">
          <a:extLst>
            <a:ext uri="{FF2B5EF4-FFF2-40B4-BE49-F238E27FC236}">
              <a16:creationId xmlns:a16="http://schemas.microsoft.com/office/drawing/2014/main" id="{E96E5B21-9978-4EC6-8D7E-C8D70F7414E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864" name="Text Box 1">
          <a:extLst>
            <a:ext uri="{FF2B5EF4-FFF2-40B4-BE49-F238E27FC236}">
              <a16:creationId xmlns:a16="http://schemas.microsoft.com/office/drawing/2014/main" id="{5962771A-FED8-42AA-874D-348AA338CFC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3865" name="Text Box 1">
          <a:extLst>
            <a:ext uri="{FF2B5EF4-FFF2-40B4-BE49-F238E27FC236}">
              <a16:creationId xmlns:a16="http://schemas.microsoft.com/office/drawing/2014/main" id="{E9BDCA01-54C0-404C-BB2F-C653619879D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866" name="Text Box 1">
          <a:extLst>
            <a:ext uri="{FF2B5EF4-FFF2-40B4-BE49-F238E27FC236}">
              <a16:creationId xmlns:a16="http://schemas.microsoft.com/office/drawing/2014/main" id="{EC489F70-1DEC-4C66-B62F-74E9BEF044F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867" name="Text Box 1">
          <a:extLst>
            <a:ext uri="{FF2B5EF4-FFF2-40B4-BE49-F238E27FC236}">
              <a16:creationId xmlns:a16="http://schemas.microsoft.com/office/drawing/2014/main" id="{BC59704C-234E-43A9-AC06-B0A2F827E85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868" name="Text Box 1">
          <a:extLst>
            <a:ext uri="{FF2B5EF4-FFF2-40B4-BE49-F238E27FC236}">
              <a16:creationId xmlns:a16="http://schemas.microsoft.com/office/drawing/2014/main" id="{11706EAD-25EF-4DEB-AE1A-9BA8B9B3341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869" name="Text Box 1">
          <a:extLst>
            <a:ext uri="{FF2B5EF4-FFF2-40B4-BE49-F238E27FC236}">
              <a16:creationId xmlns:a16="http://schemas.microsoft.com/office/drawing/2014/main" id="{17AEC130-023F-4DBB-8641-843A8EC9350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870" name="Text Box 1">
          <a:extLst>
            <a:ext uri="{FF2B5EF4-FFF2-40B4-BE49-F238E27FC236}">
              <a16:creationId xmlns:a16="http://schemas.microsoft.com/office/drawing/2014/main" id="{157F832B-F7C5-4BDD-A3FA-B23CF103117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871" name="Text Box 1">
          <a:extLst>
            <a:ext uri="{FF2B5EF4-FFF2-40B4-BE49-F238E27FC236}">
              <a16:creationId xmlns:a16="http://schemas.microsoft.com/office/drawing/2014/main" id="{612DB4BC-5BE0-4439-BABE-DED77EFDF6D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872" name="Text Box 1">
          <a:extLst>
            <a:ext uri="{FF2B5EF4-FFF2-40B4-BE49-F238E27FC236}">
              <a16:creationId xmlns:a16="http://schemas.microsoft.com/office/drawing/2014/main" id="{3149513F-5E4F-49E9-991D-AFD93459C04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873" name="Text Box 1">
          <a:extLst>
            <a:ext uri="{FF2B5EF4-FFF2-40B4-BE49-F238E27FC236}">
              <a16:creationId xmlns:a16="http://schemas.microsoft.com/office/drawing/2014/main" id="{207C85F7-E848-44CC-8C21-115D93AE858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874" name="Text Box 1">
          <a:extLst>
            <a:ext uri="{FF2B5EF4-FFF2-40B4-BE49-F238E27FC236}">
              <a16:creationId xmlns:a16="http://schemas.microsoft.com/office/drawing/2014/main" id="{CD7CAE2E-9A47-434E-9B0C-3993FBCC2FE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875" name="Text Box 1">
          <a:extLst>
            <a:ext uri="{FF2B5EF4-FFF2-40B4-BE49-F238E27FC236}">
              <a16:creationId xmlns:a16="http://schemas.microsoft.com/office/drawing/2014/main" id="{0DCA330A-EA26-41B8-9FA4-69EC81A9D26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876" name="Text Box 1">
          <a:extLst>
            <a:ext uri="{FF2B5EF4-FFF2-40B4-BE49-F238E27FC236}">
              <a16:creationId xmlns:a16="http://schemas.microsoft.com/office/drawing/2014/main" id="{E4F6DD44-0EE6-4911-9561-6B1F7223D69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877" name="Text Box 1">
          <a:extLst>
            <a:ext uri="{FF2B5EF4-FFF2-40B4-BE49-F238E27FC236}">
              <a16:creationId xmlns:a16="http://schemas.microsoft.com/office/drawing/2014/main" id="{02CF465C-5595-43A2-AA8E-9CB2F6225A1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878" name="Text Box 1">
          <a:extLst>
            <a:ext uri="{FF2B5EF4-FFF2-40B4-BE49-F238E27FC236}">
              <a16:creationId xmlns:a16="http://schemas.microsoft.com/office/drawing/2014/main" id="{9809935A-C254-4DF9-B70F-D39A94E375C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879" name="Text Box 1">
          <a:extLst>
            <a:ext uri="{FF2B5EF4-FFF2-40B4-BE49-F238E27FC236}">
              <a16:creationId xmlns:a16="http://schemas.microsoft.com/office/drawing/2014/main" id="{44A22CA3-3CCD-49EC-94A1-CDCF2C6B93D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880" name="Text Box 1">
          <a:extLst>
            <a:ext uri="{FF2B5EF4-FFF2-40B4-BE49-F238E27FC236}">
              <a16:creationId xmlns:a16="http://schemas.microsoft.com/office/drawing/2014/main" id="{314F20E4-037B-4A75-9CF7-5E86D821FDD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881" name="Text Box 1">
          <a:extLst>
            <a:ext uri="{FF2B5EF4-FFF2-40B4-BE49-F238E27FC236}">
              <a16:creationId xmlns:a16="http://schemas.microsoft.com/office/drawing/2014/main" id="{D12FC54C-9ED9-4C30-A7C6-FE907E72EDA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882" name="Text Box 1">
          <a:extLst>
            <a:ext uri="{FF2B5EF4-FFF2-40B4-BE49-F238E27FC236}">
              <a16:creationId xmlns:a16="http://schemas.microsoft.com/office/drawing/2014/main" id="{0F9258B5-4E53-49F3-B530-546C20A5538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883" name="Text Box 1">
          <a:extLst>
            <a:ext uri="{FF2B5EF4-FFF2-40B4-BE49-F238E27FC236}">
              <a16:creationId xmlns:a16="http://schemas.microsoft.com/office/drawing/2014/main" id="{5B3EE428-F848-40C7-8BC1-B686481B5F9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884" name="Text Box 1">
          <a:extLst>
            <a:ext uri="{FF2B5EF4-FFF2-40B4-BE49-F238E27FC236}">
              <a16:creationId xmlns:a16="http://schemas.microsoft.com/office/drawing/2014/main" id="{377E615B-EE7A-4037-A0F4-291B6AC4A31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885" name="Text Box 1">
          <a:extLst>
            <a:ext uri="{FF2B5EF4-FFF2-40B4-BE49-F238E27FC236}">
              <a16:creationId xmlns:a16="http://schemas.microsoft.com/office/drawing/2014/main" id="{C8C59A32-DD93-45F3-98FD-F626DE49DB0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886" name="Text Box 1">
          <a:extLst>
            <a:ext uri="{FF2B5EF4-FFF2-40B4-BE49-F238E27FC236}">
              <a16:creationId xmlns:a16="http://schemas.microsoft.com/office/drawing/2014/main" id="{B56022B7-2D62-47F1-BB3B-A1C1E80B2B4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887" name="Text Box 1">
          <a:extLst>
            <a:ext uri="{FF2B5EF4-FFF2-40B4-BE49-F238E27FC236}">
              <a16:creationId xmlns:a16="http://schemas.microsoft.com/office/drawing/2014/main" id="{DD7FDAC5-7224-4D4B-8FE8-C25F42DBA12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888" name="Text Box 1">
          <a:extLst>
            <a:ext uri="{FF2B5EF4-FFF2-40B4-BE49-F238E27FC236}">
              <a16:creationId xmlns:a16="http://schemas.microsoft.com/office/drawing/2014/main" id="{A0D0A233-AD53-4BB7-933C-576A3D46501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889" name="Text Box 1">
          <a:extLst>
            <a:ext uri="{FF2B5EF4-FFF2-40B4-BE49-F238E27FC236}">
              <a16:creationId xmlns:a16="http://schemas.microsoft.com/office/drawing/2014/main" id="{B7DC9FC4-424E-4275-A65F-9309632E989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890" name="Text Box 1">
          <a:extLst>
            <a:ext uri="{FF2B5EF4-FFF2-40B4-BE49-F238E27FC236}">
              <a16:creationId xmlns:a16="http://schemas.microsoft.com/office/drawing/2014/main" id="{FDB7CA4D-D550-4411-84D0-62064740F46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891" name="Text Box 1">
          <a:extLst>
            <a:ext uri="{FF2B5EF4-FFF2-40B4-BE49-F238E27FC236}">
              <a16:creationId xmlns:a16="http://schemas.microsoft.com/office/drawing/2014/main" id="{73DAC947-3EA3-453C-9956-9E4484373DF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892" name="Text Box 1">
          <a:extLst>
            <a:ext uri="{FF2B5EF4-FFF2-40B4-BE49-F238E27FC236}">
              <a16:creationId xmlns:a16="http://schemas.microsoft.com/office/drawing/2014/main" id="{08AD0DED-D528-4FA5-AE5E-3834A403346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893" name="Text Box 1">
          <a:extLst>
            <a:ext uri="{FF2B5EF4-FFF2-40B4-BE49-F238E27FC236}">
              <a16:creationId xmlns:a16="http://schemas.microsoft.com/office/drawing/2014/main" id="{2DACD238-A030-4AE5-8005-FBD53109C9E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894" name="Text Box 1">
          <a:extLst>
            <a:ext uri="{FF2B5EF4-FFF2-40B4-BE49-F238E27FC236}">
              <a16:creationId xmlns:a16="http://schemas.microsoft.com/office/drawing/2014/main" id="{AD959ABA-AF1C-4111-8310-11FA10A6869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895" name="Text Box 1">
          <a:extLst>
            <a:ext uri="{FF2B5EF4-FFF2-40B4-BE49-F238E27FC236}">
              <a16:creationId xmlns:a16="http://schemas.microsoft.com/office/drawing/2014/main" id="{82CC4D6D-E406-4F90-8F2A-B0642B9DC54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896" name="Text Box 1">
          <a:extLst>
            <a:ext uri="{FF2B5EF4-FFF2-40B4-BE49-F238E27FC236}">
              <a16:creationId xmlns:a16="http://schemas.microsoft.com/office/drawing/2014/main" id="{FEB3B92C-9495-4647-A586-C5F83DC4B9B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897" name="Text Box 1">
          <a:extLst>
            <a:ext uri="{FF2B5EF4-FFF2-40B4-BE49-F238E27FC236}">
              <a16:creationId xmlns:a16="http://schemas.microsoft.com/office/drawing/2014/main" id="{7291F72B-7790-45F0-B07F-E746711643A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898" name="Text Box 1">
          <a:extLst>
            <a:ext uri="{FF2B5EF4-FFF2-40B4-BE49-F238E27FC236}">
              <a16:creationId xmlns:a16="http://schemas.microsoft.com/office/drawing/2014/main" id="{895B4C8C-ECA4-4C3C-966A-BA2B81CA65B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899" name="Text Box 1">
          <a:extLst>
            <a:ext uri="{FF2B5EF4-FFF2-40B4-BE49-F238E27FC236}">
              <a16:creationId xmlns:a16="http://schemas.microsoft.com/office/drawing/2014/main" id="{0CC88C6E-FB01-4CB0-997D-03C30ACE962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3900" name="Text Box 1">
          <a:extLst>
            <a:ext uri="{FF2B5EF4-FFF2-40B4-BE49-F238E27FC236}">
              <a16:creationId xmlns:a16="http://schemas.microsoft.com/office/drawing/2014/main" id="{AE6B0B5B-E398-48BA-B22A-5655EE61F78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901" name="Text Box 1">
          <a:extLst>
            <a:ext uri="{FF2B5EF4-FFF2-40B4-BE49-F238E27FC236}">
              <a16:creationId xmlns:a16="http://schemas.microsoft.com/office/drawing/2014/main" id="{C62365BB-3588-45D8-9E15-BE904218D70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902" name="Text Box 1">
          <a:extLst>
            <a:ext uri="{FF2B5EF4-FFF2-40B4-BE49-F238E27FC236}">
              <a16:creationId xmlns:a16="http://schemas.microsoft.com/office/drawing/2014/main" id="{B68BCF4C-3FED-4A93-87E0-0E934E71558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903" name="Text Box 1">
          <a:extLst>
            <a:ext uri="{FF2B5EF4-FFF2-40B4-BE49-F238E27FC236}">
              <a16:creationId xmlns:a16="http://schemas.microsoft.com/office/drawing/2014/main" id="{92936649-F96F-4064-87E9-4AB7818DBB6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904" name="Text Box 1">
          <a:extLst>
            <a:ext uri="{FF2B5EF4-FFF2-40B4-BE49-F238E27FC236}">
              <a16:creationId xmlns:a16="http://schemas.microsoft.com/office/drawing/2014/main" id="{E80420D5-CA08-4EBA-826F-BBE6634858B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905" name="Text Box 1">
          <a:extLst>
            <a:ext uri="{FF2B5EF4-FFF2-40B4-BE49-F238E27FC236}">
              <a16:creationId xmlns:a16="http://schemas.microsoft.com/office/drawing/2014/main" id="{F680D4B9-B394-4AF9-9654-5A53B2BCCD8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906" name="Text Box 1">
          <a:extLst>
            <a:ext uri="{FF2B5EF4-FFF2-40B4-BE49-F238E27FC236}">
              <a16:creationId xmlns:a16="http://schemas.microsoft.com/office/drawing/2014/main" id="{3C2FBD4B-EC3B-48E6-839A-E9BB1EA40DB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907" name="Text Box 1">
          <a:extLst>
            <a:ext uri="{FF2B5EF4-FFF2-40B4-BE49-F238E27FC236}">
              <a16:creationId xmlns:a16="http://schemas.microsoft.com/office/drawing/2014/main" id="{CBBADF28-758F-40B2-8EEB-463CDFBBCEA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908" name="Text Box 1">
          <a:extLst>
            <a:ext uri="{FF2B5EF4-FFF2-40B4-BE49-F238E27FC236}">
              <a16:creationId xmlns:a16="http://schemas.microsoft.com/office/drawing/2014/main" id="{CF3A8364-D90D-41F1-AD29-C300276A640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909" name="Text Box 1">
          <a:extLst>
            <a:ext uri="{FF2B5EF4-FFF2-40B4-BE49-F238E27FC236}">
              <a16:creationId xmlns:a16="http://schemas.microsoft.com/office/drawing/2014/main" id="{DAC2C395-2F02-4AD5-BFFD-4C3752FA7E7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910" name="Text Box 1">
          <a:extLst>
            <a:ext uri="{FF2B5EF4-FFF2-40B4-BE49-F238E27FC236}">
              <a16:creationId xmlns:a16="http://schemas.microsoft.com/office/drawing/2014/main" id="{B8043223-AEFB-4872-8F25-14E7A2CB39A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911" name="Text Box 1">
          <a:extLst>
            <a:ext uri="{FF2B5EF4-FFF2-40B4-BE49-F238E27FC236}">
              <a16:creationId xmlns:a16="http://schemas.microsoft.com/office/drawing/2014/main" id="{775041F4-5933-4515-ADDD-87F4D6C6ED3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912" name="Text Box 1">
          <a:extLst>
            <a:ext uri="{FF2B5EF4-FFF2-40B4-BE49-F238E27FC236}">
              <a16:creationId xmlns:a16="http://schemas.microsoft.com/office/drawing/2014/main" id="{8702BBB4-19E2-441D-9B0A-9B2948EE454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913" name="Text Box 1">
          <a:extLst>
            <a:ext uri="{FF2B5EF4-FFF2-40B4-BE49-F238E27FC236}">
              <a16:creationId xmlns:a16="http://schemas.microsoft.com/office/drawing/2014/main" id="{44658DE4-112E-4DDA-A6BC-3BFC9A414F5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914" name="Text Box 1">
          <a:extLst>
            <a:ext uri="{FF2B5EF4-FFF2-40B4-BE49-F238E27FC236}">
              <a16:creationId xmlns:a16="http://schemas.microsoft.com/office/drawing/2014/main" id="{00AE9594-F7E7-4793-982C-11BAE28D47C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915" name="Text Box 1">
          <a:extLst>
            <a:ext uri="{FF2B5EF4-FFF2-40B4-BE49-F238E27FC236}">
              <a16:creationId xmlns:a16="http://schemas.microsoft.com/office/drawing/2014/main" id="{D788B418-6190-4F57-BEC1-4837B2DC2ED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916" name="Text Box 1">
          <a:extLst>
            <a:ext uri="{FF2B5EF4-FFF2-40B4-BE49-F238E27FC236}">
              <a16:creationId xmlns:a16="http://schemas.microsoft.com/office/drawing/2014/main" id="{BA239571-C2E2-4DFC-858E-2B02F8B9EA2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917" name="Text Box 1">
          <a:extLst>
            <a:ext uri="{FF2B5EF4-FFF2-40B4-BE49-F238E27FC236}">
              <a16:creationId xmlns:a16="http://schemas.microsoft.com/office/drawing/2014/main" id="{AE7EBFB9-8BBE-49DA-8A51-E8F1F0D6356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918" name="Text Box 1">
          <a:extLst>
            <a:ext uri="{FF2B5EF4-FFF2-40B4-BE49-F238E27FC236}">
              <a16:creationId xmlns:a16="http://schemas.microsoft.com/office/drawing/2014/main" id="{E1C07B9B-FDA9-4B3D-8B71-F2FE2D4EE33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919" name="Text Box 1">
          <a:extLst>
            <a:ext uri="{FF2B5EF4-FFF2-40B4-BE49-F238E27FC236}">
              <a16:creationId xmlns:a16="http://schemas.microsoft.com/office/drawing/2014/main" id="{F4445D71-B736-4519-86F2-7FF2112CB5D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920" name="Text Box 1">
          <a:extLst>
            <a:ext uri="{FF2B5EF4-FFF2-40B4-BE49-F238E27FC236}">
              <a16:creationId xmlns:a16="http://schemas.microsoft.com/office/drawing/2014/main" id="{27E9A4EA-BE49-47EE-86AF-0A44865ACE9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921" name="Text Box 1">
          <a:extLst>
            <a:ext uri="{FF2B5EF4-FFF2-40B4-BE49-F238E27FC236}">
              <a16:creationId xmlns:a16="http://schemas.microsoft.com/office/drawing/2014/main" id="{71B99A8D-7BC6-4ABE-9F0C-FE1F2FB4528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922" name="Text Box 1">
          <a:extLst>
            <a:ext uri="{FF2B5EF4-FFF2-40B4-BE49-F238E27FC236}">
              <a16:creationId xmlns:a16="http://schemas.microsoft.com/office/drawing/2014/main" id="{393D3F95-C2EB-4324-8C16-37D238F333C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923" name="Text Box 1">
          <a:extLst>
            <a:ext uri="{FF2B5EF4-FFF2-40B4-BE49-F238E27FC236}">
              <a16:creationId xmlns:a16="http://schemas.microsoft.com/office/drawing/2014/main" id="{1A85CE9D-2CCD-4537-8A6A-7DBA112B3C0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924" name="Text Box 1">
          <a:extLst>
            <a:ext uri="{FF2B5EF4-FFF2-40B4-BE49-F238E27FC236}">
              <a16:creationId xmlns:a16="http://schemas.microsoft.com/office/drawing/2014/main" id="{DE99845B-969A-47F5-AE7D-B17CB134B4A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925" name="Text Box 1">
          <a:extLst>
            <a:ext uri="{FF2B5EF4-FFF2-40B4-BE49-F238E27FC236}">
              <a16:creationId xmlns:a16="http://schemas.microsoft.com/office/drawing/2014/main" id="{F9404ACF-6515-47A8-A70B-97F61AA83FF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926" name="Text Box 1">
          <a:extLst>
            <a:ext uri="{FF2B5EF4-FFF2-40B4-BE49-F238E27FC236}">
              <a16:creationId xmlns:a16="http://schemas.microsoft.com/office/drawing/2014/main" id="{441C1D94-3613-4159-96E5-BEE0AFA7D06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927" name="Text Box 1">
          <a:extLst>
            <a:ext uri="{FF2B5EF4-FFF2-40B4-BE49-F238E27FC236}">
              <a16:creationId xmlns:a16="http://schemas.microsoft.com/office/drawing/2014/main" id="{B9652F96-8B4D-4A46-A615-7FB710E6381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928" name="Text Box 1">
          <a:extLst>
            <a:ext uri="{FF2B5EF4-FFF2-40B4-BE49-F238E27FC236}">
              <a16:creationId xmlns:a16="http://schemas.microsoft.com/office/drawing/2014/main" id="{576B8DDB-733F-45C8-BB92-3A9B5723B29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929" name="Text Box 1">
          <a:extLst>
            <a:ext uri="{FF2B5EF4-FFF2-40B4-BE49-F238E27FC236}">
              <a16:creationId xmlns:a16="http://schemas.microsoft.com/office/drawing/2014/main" id="{2B9FFF2E-A462-4CF7-9CDB-BB6E89DC76D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930" name="Text Box 1">
          <a:extLst>
            <a:ext uri="{FF2B5EF4-FFF2-40B4-BE49-F238E27FC236}">
              <a16:creationId xmlns:a16="http://schemas.microsoft.com/office/drawing/2014/main" id="{0AFAF2E5-C382-47D1-B074-A7187068472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931" name="Text Box 1">
          <a:extLst>
            <a:ext uri="{FF2B5EF4-FFF2-40B4-BE49-F238E27FC236}">
              <a16:creationId xmlns:a16="http://schemas.microsoft.com/office/drawing/2014/main" id="{B5F0A98A-8FD3-4CF9-BF7B-BA2A3294651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932" name="Text Box 1">
          <a:extLst>
            <a:ext uri="{FF2B5EF4-FFF2-40B4-BE49-F238E27FC236}">
              <a16:creationId xmlns:a16="http://schemas.microsoft.com/office/drawing/2014/main" id="{058B1F87-16AA-4B9C-9134-DEBCB922635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933" name="Text Box 1">
          <a:extLst>
            <a:ext uri="{FF2B5EF4-FFF2-40B4-BE49-F238E27FC236}">
              <a16:creationId xmlns:a16="http://schemas.microsoft.com/office/drawing/2014/main" id="{FE4A2E17-1D10-4168-9F6F-D82C79E1E28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934" name="Text Box 1">
          <a:extLst>
            <a:ext uri="{FF2B5EF4-FFF2-40B4-BE49-F238E27FC236}">
              <a16:creationId xmlns:a16="http://schemas.microsoft.com/office/drawing/2014/main" id="{9DFA5D56-782C-4CB4-9301-836D3347F74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935" name="Text Box 1">
          <a:extLst>
            <a:ext uri="{FF2B5EF4-FFF2-40B4-BE49-F238E27FC236}">
              <a16:creationId xmlns:a16="http://schemas.microsoft.com/office/drawing/2014/main" id="{48BEEC85-AF47-4776-9AF9-6809A47884B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936" name="Text Box 1">
          <a:extLst>
            <a:ext uri="{FF2B5EF4-FFF2-40B4-BE49-F238E27FC236}">
              <a16:creationId xmlns:a16="http://schemas.microsoft.com/office/drawing/2014/main" id="{500B9505-2679-4EB6-B44B-9034A7A2A37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937" name="Text Box 1">
          <a:extLst>
            <a:ext uri="{FF2B5EF4-FFF2-40B4-BE49-F238E27FC236}">
              <a16:creationId xmlns:a16="http://schemas.microsoft.com/office/drawing/2014/main" id="{A8FEED72-FB45-42D3-A787-BDAC41BEC11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938" name="Text Box 1">
          <a:extLst>
            <a:ext uri="{FF2B5EF4-FFF2-40B4-BE49-F238E27FC236}">
              <a16:creationId xmlns:a16="http://schemas.microsoft.com/office/drawing/2014/main" id="{792EE333-D036-4AF9-85E3-5B9B8CA1AC6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939" name="Text Box 1">
          <a:extLst>
            <a:ext uri="{FF2B5EF4-FFF2-40B4-BE49-F238E27FC236}">
              <a16:creationId xmlns:a16="http://schemas.microsoft.com/office/drawing/2014/main" id="{59CFC009-8C3D-45A4-864E-68E5FEFC774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940" name="Text Box 1">
          <a:extLst>
            <a:ext uri="{FF2B5EF4-FFF2-40B4-BE49-F238E27FC236}">
              <a16:creationId xmlns:a16="http://schemas.microsoft.com/office/drawing/2014/main" id="{85070749-D6AB-41ED-9991-30629F68434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941" name="Text Box 1">
          <a:extLst>
            <a:ext uri="{FF2B5EF4-FFF2-40B4-BE49-F238E27FC236}">
              <a16:creationId xmlns:a16="http://schemas.microsoft.com/office/drawing/2014/main" id="{48C8882B-C65A-457C-A9FB-E50E07EA8CD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942" name="Text Box 1">
          <a:extLst>
            <a:ext uri="{FF2B5EF4-FFF2-40B4-BE49-F238E27FC236}">
              <a16:creationId xmlns:a16="http://schemas.microsoft.com/office/drawing/2014/main" id="{8067EE5C-F403-4B3C-BF02-A9510F066FE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943" name="Text Box 1">
          <a:extLst>
            <a:ext uri="{FF2B5EF4-FFF2-40B4-BE49-F238E27FC236}">
              <a16:creationId xmlns:a16="http://schemas.microsoft.com/office/drawing/2014/main" id="{D3E1E545-BFDB-4101-AF1E-7D55B5278C0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944" name="Text Box 1">
          <a:extLst>
            <a:ext uri="{FF2B5EF4-FFF2-40B4-BE49-F238E27FC236}">
              <a16:creationId xmlns:a16="http://schemas.microsoft.com/office/drawing/2014/main" id="{80AD869A-1138-4609-869E-7E5AF08CAB9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945" name="Text Box 1">
          <a:extLst>
            <a:ext uri="{FF2B5EF4-FFF2-40B4-BE49-F238E27FC236}">
              <a16:creationId xmlns:a16="http://schemas.microsoft.com/office/drawing/2014/main" id="{2BFB5596-F6B3-45AA-989B-16D12CD162C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946" name="Text Box 1">
          <a:extLst>
            <a:ext uri="{FF2B5EF4-FFF2-40B4-BE49-F238E27FC236}">
              <a16:creationId xmlns:a16="http://schemas.microsoft.com/office/drawing/2014/main" id="{AD05F235-D418-4045-8495-C70BE079C15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947" name="Text Box 1">
          <a:extLst>
            <a:ext uri="{FF2B5EF4-FFF2-40B4-BE49-F238E27FC236}">
              <a16:creationId xmlns:a16="http://schemas.microsoft.com/office/drawing/2014/main" id="{5CD32342-EF0E-4AFC-9383-325A96EA51F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948" name="Text Box 1">
          <a:extLst>
            <a:ext uri="{FF2B5EF4-FFF2-40B4-BE49-F238E27FC236}">
              <a16:creationId xmlns:a16="http://schemas.microsoft.com/office/drawing/2014/main" id="{62987258-B9BF-42F9-84E6-0443C7BAB3B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949" name="Text Box 1">
          <a:extLst>
            <a:ext uri="{FF2B5EF4-FFF2-40B4-BE49-F238E27FC236}">
              <a16:creationId xmlns:a16="http://schemas.microsoft.com/office/drawing/2014/main" id="{049F940E-1EDB-4EA3-8422-7BA34B082FC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950" name="Text Box 1">
          <a:extLst>
            <a:ext uri="{FF2B5EF4-FFF2-40B4-BE49-F238E27FC236}">
              <a16:creationId xmlns:a16="http://schemas.microsoft.com/office/drawing/2014/main" id="{B69DBA1E-B02A-459B-860D-A1A911546E8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951" name="Text Box 1">
          <a:extLst>
            <a:ext uri="{FF2B5EF4-FFF2-40B4-BE49-F238E27FC236}">
              <a16:creationId xmlns:a16="http://schemas.microsoft.com/office/drawing/2014/main" id="{4DC63BB7-93D7-4670-A374-78139551B24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952" name="Text Box 1">
          <a:extLst>
            <a:ext uri="{FF2B5EF4-FFF2-40B4-BE49-F238E27FC236}">
              <a16:creationId xmlns:a16="http://schemas.microsoft.com/office/drawing/2014/main" id="{5A80A5F4-E848-4792-AD96-38A43845CDF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953" name="Text Box 1">
          <a:extLst>
            <a:ext uri="{FF2B5EF4-FFF2-40B4-BE49-F238E27FC236}">
              <a16:creationId xmlns:a16="http://schemas.microsoft.com/office/drawing/2014/main" id="{1BB39C01-D6A2-4E29-BC4E-DBEA9AE935A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954" name="Text Box 1">
          <a:extLst>
            <a:ext uri="{FF2B5EF4-FFF2-40B4-BE49-F238E27FC236}">
              <a16:creationId xmlns:a16="http://schemas.microsoft.com/office/drawing/2014/main" id="{8E60FB6F-7DDC-4AF3-BFA2-997EF861D10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955" name="Text Box 1">
          <a:extLst>
            <a:ext uri="{FF2B5EF4-FFF2-40B4-BE49-F238E27FC236}">
              <a16:creationId xmlns:a16="http://schemas.microsoft.com/office/drawing/2014/main" id="{7E70F4CD-134B-4E3B-9639-A5C7DC8A4BE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956" name="Text Box 1">
          <a:extLst>
            <a:ext uri="{FF2B5EF4-FFF2-40B4-BE49-F238E27FC236}">
              <a16:creationId xmlns:a16="http://schemas.microsoft.com/office/drawing/2014/main" id="{ABF4470F-F094-40CA-A596-D240D503B14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957" name="Text Box 1">
          <a:extLst>
            <a:ext uri="{FF2B5EF4-FFF2-40B4-BE49-F238E27FC236}">
              <a16:creationId xmlns:a16="http://schemas.microsoft.com/office/drawing/2014/main" id="{80B65440-28B2-4BD1-A2DE-BA9214430CF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958" name="Text Box 1">
          <a:extLst>
            <a:ext uri="{FF2B5EF4-FFF2-40B4-BE49-F238E27FC236}">
              <a16:creationId xmlns:a16="http://schemas.microsoft.com/office/drawing/2014/main" id="{1ACF8FE4-8B41-436C-96B9-C625AD51443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959" name="Text Box 1">
          <a:extLst>
            <a:ext uri="{FF2B5EF4-FFF2-40B4-BE49-F238E27FC236}">
              <a16:creationId xmlns:a16="http://schemas.microsoft.com/office/drawing/2014/main" id="{3FA9883A-269B-41C1-B41F-AC82B931A74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960" name="Text Box 1">
          <a:extLst>
            <a:ext uri="{FF2B5EF4-FFF2-40B4-BE49-F238E27FC236}">
              <a16:creationId xmlns:a16="http://schemas.microsoft.com/office/drawing/2014/main" id="{BBB8E5B6-45F7-469D-BD3E-F4F3272DC82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961" name="Text Box 1">
          <a:extLst>
            <a:ext uri="{FF2B5EF4-FFF2-40B4-BE49-F238E27FC236}">
              <a16:creationId xmlns:a16="http://schemas.microsoft.com/office/drawing/2014/main" id="{E3493F8A-068B-4ACB-8ABB-5E16B3120A8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962" name="Text Box 1">
          <a:extLst>
            <a:ext uri="{FF2B5EF4-FFF2-40B4-BE49-F238E27FC236}">
              <a16:creationId xmlns:a16="http://schemas.microsoft.com/office/drawing/2014/main" id="{95378333-B243-4D07-9036-1B9B4BE3569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963" name="Text Box 1">
          <a:extLst>
            <a:ext uri="{FF2B5EF4-FFF2-40B4-BE49-F238E27FC236}">
              <a16:creationId xmlns:a16="http://schemas.microsoft.com/office/drawing/2014/main" id="{52062EFC-EA36-4847-AF16-AAD8ADBD03D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964" name="Text Box 1">
          <a:extLst>
            <a:ext uri="{FF2B5EF4-FFF2-40B4-BE49-F238E27FC236}">
              <a16:creationId xmlns:a16="http://schemas.microsoft.com/office/drawing/2014/main" id="{5B8C1C96-5A59-4DA4-B469-848AE7F66A4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965" name="Text Box 1">
          <a:extLst>
            <a:ext uri="{FF2B5EF4-FFF2-40B4-BE49-F238E27FC236}">
              <a16:creationId xmlns:a16="http://schemas.microsoft.com/office/drawing/2014/main" id="{6B1493EC-6225-47AB-A4E2-9DA7E405762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966" name="Text Box 1">
          <a:extLst>
            <a:ext uri="{FF2B5EF4-FFF2-40B4-BE49-F238E27FC236}">
              <a16:creationId xmlns:a16="http://schemas.microsoft.com/office/drawing/2014/main" id="{8F383729-8E97-4AB2-98FD-1F14FF7AE75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967" name="Text Box 1">
          <a:extLst>
            <a:ext uri="{FF2B5EF4-FFF2-40B4-BE49-F238E27FC236}">
              <a16:creationId xmlns:a16="http://schemas.microsoft.com/office/drawing/2014/main" id="{EC80EC25-B1FA-4104-8E45-E013DCE4127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968" name="Text Box 1">
          <a:extLst>
            <a:ext uri="{FF2B5EF4-FFF2-40B4-BE49-F238E27FC236}">
              <a16:creationId xmlns:a16="http://schemas.microsoft.com/office/drawing/2014/main" id="{B9228F1D-A72A-4B64-A4CD-3B098E39308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969" name="Text Box 1">
          <a:extLst>
            <a:ext uri="{FF2B5EF4-FFF2-40B4-BE49-F238E27FC236}">
              <a16:creationId xmlns:a16="http://schemas.microsoft.com/office/drawing/2014/main" id="{88CF914D-2BD7-428A-9508-A1528409490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970" name="Text Box 1">
          <a:extLst>
            <a:ext uri="{FF2B5EF4-FFF2-40B4-BE49-F238E27FC236}">
              <a16:creationId xmlns:a16="http://schemas.microsoft.com/office/drawing/2014/main" id="{99A06010-587E-4472-877C-D9B58C1DB6F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971" name="Text Box 1">
          <a:extLst>
            <a:ext uri="{FF2B5EF4-FFF2-40B4-BE49-F238E27FC236}">
              <a16:creationId xmlns:a16="http://schemas.microsoft.com/office/drawing/2014/main" id="{B3DAAB7F-0D08-44C1-B3C0-EA84AB51DD3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972" name="Text Box 1">
          <a:extLst>
            <a:ext uri="{FF2B5EF4-FFF2-40B4-BE49-F238E27FC236}">
              <a16:creationId xmlns:a16="http://schemas.microsoft.com/office/drawing/2014/main" id="{4B6BE219-B82A-42BC-96EC-8B4EDD1C5FD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973" name="Text Box 1">
          <a:extLst>
            <a:ext uri="{FF2B5EF4-FFF2-40B4-BE49-F238E27FC236}">
              <a16:creationId xmlns:a16="http://schemas.microsoft.com/office/drawing/2014/main" id="{26DEB229-ACE7-48D6-B10E-127224615CB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974" name="Text Box 1">
          <a:extLst>
            <a:ext uri="{FF2B5EF4-FFF2-40B4-BE49-F238E27FC236}">
              <a16:creationId xmlns:a16="http://schemas.microsoft.com/office/drawing/2014/main" id="{8740C05E-1EFF-4698-9F6D-6B4FD34E300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975" name="Text Box 1">
          <a:extLst>
            <a:ext uri="{FF2B5EF4-FFF2-40B4-BE49-F238E27FC236}">
              <a16:creationId xmlns:a16="http://schemas.microsoft.com/office/drawing/2014/main" id="{113676C9-1D8F-462A-8EDF-F7B8CCDBB86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976" name="Text Box 1">
          <a:extLst>
            <a:ext uri="{FF2B5EF4-FFF2-40B4-BE49-F238E27FC236}">
              <a16:creationId xmlns:a16="http://schemas.microsoft.com/office/drawing/2014/main" id="{A8A33957-7C18-487F-838D-08F425C4A4A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977" name="Text Box 1">
          <a:extLst>
            <a:ext uri="{FF2B5EF4-FFF2-40B4-BE49-F238E27FC236}">
              <a16:creationId xmlns:a16="http://schemas.microsoft.com/office/drawing/2014/main" id="{D5C87864-DD3C-400A-A96C-6F83C55C118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978" name="Text Box 1">
          <a:extLst>
            <a:ext uri="{FF2B5EF4-FFF2-40B4-BE49-F238E27FC236}">
              <a16:creationId xmlns:a16="http://schemas.microsoft.com/office/drawing/2014/main" id="{98E6773A-E279-4C54-B80A-C63210309F9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979" name="Text Box 1">
          <a:extLst>
            <a:ext uri="{FF2B5EF4-FFF2-40B4-BE49-F238E27FC236}">
              <a16:creationId xmlns:a16="http://schemas.microsoft.com/office/drawing/2014/main" id="{2B913E70-4C00-44AE-95A6-D4FAAC18CF1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980" name="Text Box 1">
          <a:extLst>
            <a:ext uri="{FF2B5EF4-FFF2-40B4-BE49-F238E27FC236}">
              <a16:creationId xmlns:a16="http://schemas.microsoft.com/office/drawing/2014/main" id="{BB460A83-2974-4AA7-812D-89099593F89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981" name="Text Box 1">
          <a:extLst>
            <a:ext uri="{FF2B5EF4-FFF2-40B4-BE49-F238E27FC236}">
              <a16:creationId xmlns:a16="http://schemas.microsoft.com/office/drawing/2014/main" id="{393908C5-C469-4012-9E25-1D04688B570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982" name="Text Box 1">
          <a:extLst>
            <a:ext uri="{FF2B5EF4-FFF2-40B4-BE49-F238E27FC236}">
              <a16:creationId xmlns:a16="http://schemas.microsoft.com/office/drawing/2014/main" id="{F0451753-149E-4E3B-B0DB-A08AD34F3CD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983" name="Text Box 1">
          <a:extLst>
            <a:ext uri="{FF2B5EF4-FFF2-40B4-BE49-F238E27FC236}">
              <a16:creationId xmlns:a16="http://schemas.microsoft.com/office/drawing/2014/main" id="{69C4AE57-EA0F-401B-A8EB-61978B8561D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984" name="Text Box 1">
          <a:extLst>
            <a:ext uri="{FF2B5EF4-FFF2-40B4-BE49-F238E27FC236}">
              <a16:creationId xmlns:a16="http://schemas.microsoft.com/office/drawing/2014/main" id="{8D60A8AF-0CDD-488A-B51B-9AF846524D6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985" name="Text Box 1">
          <a:extLst>
            <a:ext uri="{FF2B5EF4-FFF2-40B4-BE49-F238E27FC236}">
              <a16:creationId xmlns:a16="http://schemas.microsoft.com/office/drawing/2014/main" id="{CC3E8379-BC96-47BE-AE0E-F4E182F9E9E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986" name="Text Box 1">
          <a:extLst>
            <a:ext uri="{FF2B5EF4-FFF2-40B4-BE49-F238E27FC236}">
              <a16:creationId xmlns:a16="http://schemas.microsoft.com/office/drawing/2014/main" id="{D9E64767-7D7E-427C-A465-2348008FC9F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987" name="Text Box 1">
          <a:extLst>
            <a:ext uri="{FF2B5EF4-FFF2-40B4-BE49-F238E27FC236}">
              <a16:creationId xmlns:a16="http://schemas.microsoft.com/office/drawing/2014/main" id="{611B9848-728F-4897-977B-421DF3C9020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988" name="Text Box 1">
          <a:extLst>
            <a:ext uri="{FF2B5EF4-FFF2-40B4-BE49-F238E27FC236}">
              <a16:creationId xmlns:a16="http://schemas.microsoft.com/office/drawing/2014/main" id="{48F19711-6550-4D3F-8C2C-0AB75C8C406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989" name="Text Box 1">
          <a:extLst>
            <a:ext uri="{FF2B5EF4-FFF2-40B4-BE49-F238E27FC236}">
              <a16:creationId xmlns:a16="http://schemas.microsoft.com/office/drawing/2014/main" id="{E85F1F50-EAE5-4DBB-97DC-C8CD20E89ED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990" name="Text Box 1">
          <a:extLst>
            <a:ext uri="{FF2B5EF4-FFF2-40B4-BE49-F238E27FC236}">
              <a16:creationId xmlns:a16="http://schemas.microsoft.com/office/drawing/2014/main" id="{08522E65-1A84-4208-A111-CEDF1417C69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991" name="Text Box 1">
          <a:extLst>
            <a:ext uri="{FF2B5EF4-FFF2-40B4-BE49-F238E27FC236}">
              <a16:creationId xmlns:a16="http://schemas.microsoft.com/office/drawing/2014/main" id="{C44466CB-E611-4403-9734-B314E247C45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992" name="Text Box 1">
          <a:extLst>
            <a:ext uri="{FF2B5EF4-FFF2-40B4-BE49-F238E27FC236}">
              <a16:creationId xmlns:a16="http://schemas.microsoft.com/office/drawing/2014/main" id="{E8290BA2-DE0D-4FFC-85C1-F1DE833D043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993" name="Text Box 1">
          <a:extLst>
            <a:ext uri="{FF2B5EF4-FFF2-40B4-BE49-F238E27FC236}">
              <a16:creationId xmlns:a16="http://schemas.microsoft.com/office/drawing/2014/main" id="{3620A927-624A-4643-BA56-B4AF8145BF5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994" name="Text Box 1">
          <a:extLst>
            <a:ext uri="{FF2B5EF4-FFF2-40B4-BE49-F238E27FC236}">
              <a16:creationId xmlns:a16="http://schemas.microsoft.com/office/drawing/2014/main" id="{CAD111A8-0145-4027-8341-64F144B34E7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995" name="Text Box 1">
          <a:extLst>
            <a:ext uri="{FF2B5EF4-FFF2-40B4-BE49-F238E27FC236}">
              <a16:creationId xmlns:a16="http://schemas.microsoft.com/office/drawing/2014/main" id="{2BA3D217-4FD1-468B-9351-2C07268485C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3996" name="Text Box 1">
          <a:extLst>
            <a:ext uri="{FF2B5EF4-FFF2-40B4-BE49-F238E27FC236}">
              <a16:creationId xmlns:a16="http://schemas.microsoft.com/office/drawing/2014/main" id="{68ED3B39-6894-471B-8173-D5C6BEF3755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3997" name="Text Box 1">
          <a:extLst>
            <a:ext uri="{FF2B5EF4-FFF2-40B4-BE49-F238E27FC236}">
              <a16:creationId xmlns:a16="http://schemas.microsoft.com/office/drawing/2014/main" id="{709EF272-1996-4B16-B979-058E971F0B9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998" name="Text Box 1">
          <a:extLst>
            <a:ext uri="{FF2B5EF4-FFF2-40B4-BE49-F238E27FC236}">
              <a16:creationId xmlns:a16="http://schemas.microsoft.com/office/drawing/2014/main" id="{0E659E32-E359-45E3-8914-942C09A84B9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3999" name="Text Box 1">
          <a:extLst>
            <a:ext uri="{FF2B5EF4-FFF2-40B4-BE49-F238E27FC236}">
              <a16:creationId xmlns:a16="http://schemas.microsoft.com/office/drawing/2014/main" id="{BF126146-C077-445A-AAB6-9FD49B50954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000" name="Text Box 1">
          <a:extLst>
            <a:ext uri="{FF2B5EF4-FFF2-40B4-BE49-F238E27FC236}">
              <a16:creationId xmlns:a16="http://schemas.microsoft.com/office/drawing/2014/main" id="{020C71DF-FF3F-431E-ACA5-355FDFE22CF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001" name="Text Box 1">
          <a:extLst>
            <a:ext uri="{FF2B5EF4-FFF2-40B4-BE49-F238E27FC236}">
              <a16:creationId xmlns:a16="http://schemas.microsoft.com/office/drawing/2014/main" id="{8E7B8F74-BC73-4FFC-8D1C-C77E70193BD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002" name="Text Box 1">
          <a:extLst>
            <a:ext uri="{FF2B5EF4-FFF2-40B4-BE49-F238E27FC236}">
              <a16:creationId xmlns:a16="http://schemas.microsoft.com/office/drawing/2014/main" id="{2A027501-165D-4177-BCE8-B20D7BD986C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003" name="Text Box 1">
          <a:extLst>
            <a:ext uri="{FF2B5EF4-FFF2-40B4-BE49-F238E27FC236}">
              <a16:creationId xmlns:a16="http://schemas.microsoft.com/office/drawing/2014/main" id="{22501EE6-7C17-407D-83C4-3683E5CD6C5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004" name="Text Box 1">
          <a:extLst>
            <a:ext uri="{FF2B5EF4-FFF2-40B4-BE49-F238E27FC236}">
              <a16:creationId xmlns:a16="http://schemas.microsoft.com/office/drawing/2014/main" id="{233A8B0F-466D-42E6-9703-2F1752B74B6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005" name="Text Box 1">
          <a:extLst>
            <a:ext uri="{FF2B5EF4-FFF2-40B4-BE49-F238E27FC236}">
              <a16:creationId xmlns:a16="http://schemas.microsoft.com/office/drawing/2014/main" id="{37E1B765-4FE1-4E30-93F8-B39C68646D1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006" name="Text Box 1">
          <a:extLst>
            <a:ext uri="{FF2B5EF4-FFF2-40B4-BE49-F238E27FC236}">
              <a16:creationId xmlns:a16="http://schemas.microsoft.com/office/drawing/2014/main" id="{199A45FE-D31C-4FF3-8C05-2A55D2C17EE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007" name="Text Box 1">
          <a:extLst>
            <a:ext uri="{FF2B5EF4-FFF2-40B4-BE49-F238E27FC236}">
              <a16:creationId xmlns:a16="http://schemas.microsoft.com/office/drawing/2014/main" id="{4E669EB6-B251-4E9E-B010-D296B8366F1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008" name="Text Box 1">
          <a:extLst>
            <a:ext uri="{FF2B5EF4-FFF2-40B4-BE49-F238E27FC236}">
              <a16:creationId xmlns:a16="http://schemas.microsoft.com/office/drawing/2014/main" id="{65A2B762-FFCC-42B7-BC2A-D551DD0C565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009" name="Text Box 1">
          <a:extLst>
            <a:ext uri="{FF2B5EF4-FFF2-40B4-BE49-F238E27FC236}">
              <a16:creationId xmlns:a16="http://schemas.microsoft.com/office/drawing/2014/main" id="{276DE9E5-EABD-40AA-AD83-4BD43BDB069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010" name="Text Box 1">
          <a:extLst>
            <a:ext uri="{FF2B5EF4-FFF2-40B4-BE49-F238E27FC236}">
              <a16:creationId xmlns:a16="http://schemas.microsoft.com/office/drawing/2014/main" id="{A8B6BA7A-170D-4A30-8634-D91097BFFE8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011" name="Text Box 1">
          <a:extLst>
            <a:ext uri="{FF2B5EF4-FFF2-40B4-BE49-F238E27FC236}">
              <a16:creationId xmlns:a16="http://schemas.microsoft.com/office/drawing/2014/main" id="{8DE88EE3-D4B5-4AA0-8AA5-CE84F39DEB5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012" name="Text Box 1">
          <a:extLst>
            <a:ext uri="{FF2B5EF4-FFF2-40B4-BE49-F238E27FC236}">
              <a16:creationId xmlns:a16="http://schemas.microsoft.com/office/drawing/2014/main" id="{5FF809D0-91F6-4AF3-BAB3-662BF1D7815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013" name="Text Box 1">
          <a:extLst>
            <a:ext uri="{FF2B5EF4-FFF2-40B4-BE49-F238E27FC236}">
              <a16:creationId xmlns:a16="http://schemas.microsoft.com/office/drawing/2014/main" id="{91E4B30D-581F-4D02-808E-3072D98BB65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014" name="Text Box 1">
          <a:extLst>
            <a:ext uri="{FF2B5EF4-FFF2-40B4-BE49-F238E27FC236}">
              <a16:creationId xmlns:a16="http://schemas.microsoft.com/office/drawing/2014/main" id="{556CB9A0-9EED-4EAE-9A2F-4A7DEB441CF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015" name="Text Box 1">
          <a:extLst>
            <a:ext uri="{FF2B5EF4-FFF2-40B4-BE49-F238E27FC236}">
              <a16:creationId xmlns:a16="http://schemas.microsoft.com/office/drawing/2014/main" id="{96E4C3A9-A4F3-4D34-B53B-E9FE353B470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016" name="Text Box 1">
          <a:extLst>
            <a:ext uri="{FF2B5EF4-FFF2-40B4-BE49-F238E27FC236}">
              <a16:creationId xmlns:a16="http://schemas.microsoft.com/office/drawing/2014/main" id="{BA0D57E0-7ED9-47B9-B392-6A55FB7B925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017" name="Text Box 1">
          <a:extLst>
            <a:ext uri="{FF2B5EF4-FFF2-40B4-BE49-F238E27FC236}">
              <a16:creationId xmlns:a16="http://schemas.microsoft.com/office/drawing/2014/main" id="{633F9602-7877-47AF-8210-190EB2BF72B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018" name="Text Box 1">
          <a:extLst>
            <a:ext uri="{FF2B5EF4-FFF2-40B4-BE49-F238E27FC236}">
              <a16:creationId xmlns:a16="http://schemas.microsoft.com/office/drawing/2014/main" id="{EF40DD2E-C619-4328-8AA2-2E9AC127C58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019" name="Text Box 1">
          <a:extLst>
            <a:ext uri="{FF2B5EF4-FFF2-40B4-BE49-F238E27FC236}">
              <a16:creationId xmlns:a16="http://schemas.microsoft.com/office/drawing/2014/main" id="{B093BAB4-CF1C-4BDF-9F75-6528B2838C2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020" name="Text Box 1">
          <a:extLst>
            <a:ext uri="{FF2B5EF4-FFF2-40B4-BE49-F238E27FC236}">
              <a16:creationId xmlns:a16="http://schemas.microsoft.com/office/drawing/2014/main" id="{A65083EA-904F-41BA-B802-041D9145E42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021" name="Text Box 1">
          <a:extLst>
            <a:ext uri="{FF2B5EF4-FFF2-40B4-BE49-F238E27FC236}">
              <a16:creationId xmlns:a16="http://schemas.microsoft.com/office/drawing/2014/main" id="{48697038-45BC-41C8-8038-59B667EE53E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022" name="Text Box 1">
          <a:extLst>
            <a:ext uri="{FF2B5EF4-FFF2-40B4-BE49-F238E27FC236}">
              <a16:creationId xmlns:a16="http://schemas.microsoft.com/office/drawing/2014/main" id="{DA574AB9-846C-4B80-9D3A-A1CBBF1A9FF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023" name="Text Box 1">
          <a:extLst>
            <a:ext uri="{FF2B5EF4-FFF2-40B4-BE49-F238E27FC236}">
              <a16:creationId xmlns:a16="http://schemas.microsoft.com/office/drawing/2014/main" id="{CCA4D8B1-8633-40B2-9982-F9BBBBE917B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024" name="Text Box 1">
          <a:extLst>
            <a:ext uri="{FF2B5EF4-FFF2-40B4-BE49-F238E27FC236}">
              <a16:creationId xmlns:a16="http://schemas.microsoft.com/office/drawing/2014/main" id="{3F2C8CA5-36B6-4B89-A8B7-069A7EFCC6A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025" name="Text Box 1">
          <a:extLst>
            <a:ext uri="{FF2B5EF4-FFF2-40B4-BE49-F238E27FC236}">
              <a16:creationId xmlns:a16="http://schemas.microsoft.com/office/drawing/2014/main" id="{4C3A1305-1068-4364-8F91-6014EB81ECE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026" name="Text Box 1">
          <a:extLst>
            <a:ext uri="{FF2B5EF4-FFF2-40B4-BE49-F238E27FC236}">
              <a16:creationId xmlns:a16="http://schemas.microsoft.com/office/drawing/2014/main" id="{9B8311D0-421B-4E9F-919B-2734AC39226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027" name="Text Box 1">
          <a:extLst>
            <a:ext uri="{FF2B5EF4-FFF2-40B4-BE49-F238E27FC236}">
              <a16:creationId xmlns:a16="http://schemas.microsoft.com/office/drawing/2014/main" id="{D6E58397-F4CE-4706-A3F1-65A26BA544C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028" name="Text Box 1">
          <a:extLst>
            <a:ext uri="{FF2B5EF4-FFF2-40B4-BE49-F238E27FC236}">
              <a16:creationId xmlns:a16="http://schemas.microsoft.com/office/drawing/2014/main" id="{B840C0FE-F4EB-4564-B41D-B6F137F1B17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029" name="Text Box 1">
          <a:extLst>
            <a:ext uri="{FF2B5EF4-FFF2-40B4-BE49-F238E27FC236}">
              <a16:creationId xmlns:a16="http://schemas.microsoft.com/office/drawing/2014/main" id="{CFF96A6F-7C6A-4C9C-99E2-8400159F8DD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030" name="Text Box 1">
          <a:extLst>
            <a:ext uri="{FF2B5EF4-FFF2-40B4-BE49-F238E27FC236}">
              <a16:creationId xmlns:a16="http://schemas.microsoft.com/office/drawing/2014/main" id="{CDB0F264-787B-4000-B3C0-744B46B6B6B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031" name="Text Box 1">
          <a:extLst>
            <a:ext uri="{FF2B5EF4-FFF2-40B4-BE49-F238E27FC236}">
              <a16:creationId xmlns:a16="http://schemas.microsoft.com/office/drawing/2014/main" id="{C67DCE53-EA5A-4B45-815A-EAC4CFFE584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032" name="Text Box 1">
          <a:extLst>
            <a:ext uri="{FF2B5EF4-FFF2-40B4-BE49-F238E27FC236}">
              <a16:creationId xmlns:a16="http://schemas.microsoft.com/office/drawing/2014/main" id="{CCE6B580-1BAB-4965-B647-95691BDECF3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033" name="Text Box 1">
          <a:extLst>
            <a:ext uri="{FF2B5EF4-FFF2-40B4-BE49-F238E27FC236}">
              <a16:creationId xmlns:a16="http://schemas.microsoft.com/office/drawing/2014/main" id="{3BEE836E-2441-4FCB-A01A-D1E17688132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034" name="Text Box 1">
          <a:extLst>
            <a:ext uri="{FF2B5EF4-FFF2-40B4-BE49-F238E27FC236}">
              <a16:creationId xmlns:a16="http://schemas.microsoft.com/office/drawing/2014/main" id="{C4C357B3-6681-4685-9BA7-2257C063AA3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035" name="Text Box 1">
          <a:extLst>
            <a:ext uri="{FF2B5EF4-FFF2-40B4-BE49-F238E27FC236}">
              <a16:creationId xmlns:a16="http://schemas.microsoft.com/office/drawing/2014/main" id="{4259BDF9-1FD2-4678-8844-2E0BFED4B9B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036" name="Text Box 1">
          <a:extLst>
            <a:ext uri="{FF2B5EF4-FFF2-40B4-BE49-F238E27FC236}">
              <a16:creationId xmlns:a16="http://schemas.microsoft.com/office/drawing/2014/main" id="{34C58563-2CB0-4D8C-930C-5A8EC66C03F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037" name="Text Box 1">
          <a:extLst>
            <a:ext uri="{FF2B5EF4-FFF2-40B4-BE49-F238E27FC236}">
              <a16:creationId xmlns:a16="http://schemas.microsoft.com/office/drawing/2014/main" id="{14D342B7-AF3C-4BEB-AD12-90A3BAE6131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038" name="Text Box 1">
          <a:extLst>
            <a:ext uri="{FF2B5EF4-FFF2-40B4-BE49-F238E27FC236}">
              <a16:creationId xmlns:a16="http://schemas.microsoft.com/office/drawing/2014/main" id="{A6F62473-BF1E-4F12-A45D-D405E26434A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039" name="Text Box 1">
          <a:extLst>
            <a:ext uri="{FF2B5EF4-FFF2-40B4-BE49-F238E27FC236}">
              <a16:creationId xmlns:a16="http://schemas.microsoft.com/office/drawing/2014/main" id="{8FCFA2BB-D9F4-4737-9AEE-E434FDD2F86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040" name="Text Box 1">
          <a:extLst>
            <a:ext uri="{FF2B5EF4-FFF2-40B4-BE49-F238E27FC236}">
              <a16:creationId xmlns:a16="http://schemas.microsoft.com/office/drawing/2014/main" id="{1092FA83-5EDA-4A4C-9BF8-D5F7D9069C9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041" name="Text Box 1">
          <a:extLst>
            <a:ext uri="{FF2B5EF4-FFF2-40B4-BE49-F238E27FC236}">
              <a16:creationId xmlns:a16="http://schemas.microsoft.com/office/drawing/2014/main" id="{D064C606-54AE-4160-851F-FD78099ACDF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042" name="Text Box 1">
          <a:extLst>
            <a:ext uri="{FF2B5EF4-FFF2-40B4-BE49-F238E27FC236}">
              <a16:creationId xmlns:a16="http://schemas.microsoft.com/office/drawing/2014/main" id="{CED172EF-3363-4015-A59B-404FA856C19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043" name="Text Box 1">
          <a:extLst>
            <a:ext uri="{FF2B5EF4-FFF2-40B4-BE49-F238E27FC236}">
              <a16:creationId xmlns:a16="http://schemas.microsoft.com/office/drawing/2014/main" id="{1802C462-D340-48BD-A043-E7B7BE3BA80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044" name="Text Box 1">
          <a:extLst>
            <a:ext uri="{FF2B5EF4-FFF2-40B4-BE49-F238E27FC236}">
              <a16:creationId xmlns:a16="http://schemas.microsoft.com/office/drawing/2014/main" id="{6D44F2A0-6F51-4FD9-BE0B-4B77AB0EFE7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045" name="Text Box 1">
          <a:extLst>
            <a:ext uri="{FF2B5EF4-FFF2-40B4-BE49-F238E27FC236}">
              <a16:creationId xmlns:a16="http://schemas.microsoft.com/office/drawing/2014/main" id="{582B1522-D7DB-4BCD-BDA3-871F4815965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046" name="Text Box 1">
          <a:extLst>
            <a:ext uri="{FF2B5EF4-FFF2-40B4-BE49-F238E27FC236}">
              <a16:creationId xmlns:a16="http://schemas.microsoft.com/office/drawing/2014/main" id="{E18681C1-2DC8-4834-ABD7-76E3012AD90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047" name="Text Box 1">
          <a:extLst>
            <a:ext uri="{FF2B5EF4-FFF2-40B4-BE49-F238E27FC236}">
              <a16:creationId xmlns:a16="http://schemas.microsoft.com/office/drawing/2014/main" id="{564B97E1-B5A4-473B-BF27-6F85DD38486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048" name="Text Box 1">
          <a:extLst>
            <a:ext uri="{FF2B5EF4-FFF2-40B4-BE49-F238E27FC236}">
              <a16:creationId xmlns:a16="http://schemas.microsoft.com/office/drawing/2014/main" id="{3C6FAA33-8309-49B7-BF05-EF15896FA66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049" name="Text Box 1">
          <a:extLst>
            <a:ext uri="{FF2B5EF4-FFF2-40B4-BE49-F238E27FC236}">
              <a16:creationId xmlns:a16="http://schemas.microsoft.com/office/drawing/2014/main" id="{88E436AB-C7F0-4DF3-AD4F-9B0D72D1B3B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050" name="Text Box 1">
          <a:extLst>
            <a:ext uri="{FF2B5EF4-FFF2-40B4-BE49-F238E27FC236}">
              <a16:creationId xmlns:a16="http://schemas.microsoft.com/office/drawing/2014/main" id="{E9332A87-5182-4D97-B693-2045DC7F37E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051" name="Text Box 1">
          <a:extLst>
            <a:ext uri="{FF2B5EF4-FFF2-40B4-BE49-F238E27FC236}">
              <a16:creationId xmlns:a16="http://schemas.microsoft.com/office/drawing/2014/main" id="{30CBD70F-91F8-46A3-BD21-3D6752A8849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052" name="Text Box 1">
          <a:extLst>
            <a:ext uri="{FF2B5EF4-FFF2-40B4-BE49-F238E27FC236}">
              <a16:creationId xmlns:a16="http://schemas.microsoft.com/office/drawing/2014/main" id="{266ED3D0-7D61-4F29-BFCC-2B24241D455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053" name="Text Box 1">
          <a:extLst>
            <a:ext uri="{FF2B5EF4-FFF2-40B4-BE49-F238E27FC236}">
              <a16:creationId xmlns:a16="http://schemas.microsoft.com/office/drawing/2014/main" id="{752DD9C1-9082-4F49-8E1A-44FD5A395F5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054" name="Text Box 1">
          <a:extLst>
            <a:ext uri="{FF2B5EF4-FFF2-40B4-BE49-F238E27FC236}">
              <a16:creationId xmlns:a16="http://schemas.microsoft.com/office/drawing/2014/main" id="{6027E5D4-D3F2-46D8-87ED-B7450B05751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055" name="Text Box 1">
          <a:extLst>
            <a:ext uri="{FF2B5EF4-FFF2-40B4-BE49-F238E27FC236}">
              <a16:creationId xmlns:a16="http://schemas.microsoft.com/office/drawing/2014/main" id="{F3FD340B-A5BF-4011-80D8-0185CF27773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056" name="Text Box 1">
          <a:extLst>
            <a:ext uri="{FF2B5EF4-FFF2-40B4-BE49-F238E27FC236}">
              <a16:creationId xmlns:a16="http://schemas.microsoft.com/office/drawing/2014/main" id="{8D463C6F-9648-439D-9BB1-E11D712A1FB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057" name="Text Box 1">
          <a:extLst>
            <a:ext uri="{FF2B5EF4-FFF2-40B4-BE49-F238E27FC236}">
              <a16:creationId xmlns:a16="http://schemas.microsoft.com/office/drawing/2014/main" id="{83BF8AE1-159E-41F4-B34C-346775D18E1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058" name="Text Box 1">
          <a:extLst>
            <a:ext uri="{FF2B5EF4-FFF2-40B4-BE49-F238E27FC236}">
              <a16:creationId xmlns:a16="http://schemas.microsoft.com/office/drawing/2014/main" id="{96572F2D-33CB-4665-975F-2261537ECA8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059" name="Text Box 1">
          <a:extLst>
            <a:ext uri="{FF2B5EF4-FFF2-40B4-BE49-F238E27FC236}">
              <a16:creationId xmlns:a16="http://schemas.microsoft.com/office/drawing/2014/main" id="{D0F75CBB-9B02-4365-89BA-5C152673731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060" name="Text Box 1">
          <a:extLst>
            <a:ext uri="{FF2B5EF4-FFF2-40B4-BE49-F238E27FC236}">
              <a16:creationId xmlns:a16="http://schemas.microsoft.com/office/drawing/2014/main" id="{4C848200-4D6B-449F-AE89-35DF1E115AD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061" name="Text Box 1">
          <a:extLst>
            <a:ext uri="{FF2B5EF4-FFF2-40B4-BE49-F238E27FC236}">
              <a16:creationId xmlns:a16="http://schemas.microsoft.com/office/drawing/2014/main" id="{5FA9BEFC-A2BD-4BEF-8FCF-6A7838FAE39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062" name="Text Box 1">
          <a:extLst>
            <a:ext uri="{FF2B5EF4-FFF2-40B4-BE49-F238E27FC236}">
              <a16:creationId xmlns:a16="http://schemas.microsoft.com/office/drawing/2014/main" id="{1FC7F059-F501-4B96-8641-FFD7D78BDE1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063" name="Text Box 1">
          <a:extLst>
            <a:ext uri="{FF2B5EF4-FFF2-40B4-BE49-F238E27FC236}">
              <a16:creationId xmlns:a16="http://schemas.microsoft.com/office/drawing/2014/main" id="{D34F7868-1235-4B04-94FC-FC8A0CE2945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064" name="Text Box 1">
          <a:extLst>
            <a:ext uri="{FF2B5EF4-FFF2-40B4-BE49-F238E27FC236}">
              <a16:creationId xmlns:a16="http://schemas.microsoft.com/office/drawing/2014/main" id="{6A16CB72-64DB-4E9A-9606-2CB8EE5AF9C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065" name="Text Box 1">
          <a:extLst>
            <a:ext uri="{FF2B5EF4-FFF2-40B4-BE49-F238E27FC236}">
              <a16:creationId xmlns:a16="http://schemas.microsoft.com/office/drawing/2014/main" id="{1B4E7226-E161-48D1-A848-DFA061E43C9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066" name="Text Box 1">
          <a:extLst>
            <a:ext uri="{FF2B5EF4-FFF2-40B4-BE49-F238E27FC236}">
              <a16:creationId xmlns:a16="http://schemas.microsoft.com/office/drawing/2014/main" id="{916FE258-E8BD-4D22-B96E-7BBC68AE1E7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067" name="Text Box 1">
          <a:extLst>
            <a:ext uri="{FF2B5EF4-FFF2-40B4-BE49-F238E27FC236}">
              <a16:creationId xmlns:a16="http://schemas.microsoft.com/office/drawing/2014/main" id="{0E4D41EC-A78B-4EEC-8925-CCFEF161F33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068" name="Text Box 1">
          <a:extLst>
            <a:ext uri="{FF2B5EF4-FFF2-40B4-BE49-F238E27FC236}">
              <a16:creationId xmlns:a16="http://schemas.microsoft.com/office/drawing/2014/main" id="{D37FE0B0-991B-4BC0-AADF-D20522EC640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069" name="Text Box 1">
          <a:extLst>
            <a:ext uri="{FF2B5EF4-FFF2-40B4-BE49-F238E27FC236}">
              <a16:creationId xmlns:a16="http://schemas.microsoft.com/office/drawing/2014/main" id="{CCB45ABB-19A2-4A46-B54F-D92F5DB802A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070" name="Text Box 1">
          <a:extLst>
            <a:ext uri="{FF2B5EF4-FFF2-40B4-BE49-F238E27FC236}">
              <a16:creationId xmlns:a16="http://schemas.microsoft.com/office/drawing/2014/main" id="{10B3FE42-4410-4FEF-9251-BA7242030A2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071" name="Text Box 1">
          <a:extLst>
            <a:ext uri="{FF2B5EF4-FFF2-40B4-BE49-F238E27FC236}">
              <a16:creationId xmlns:a16="http://schemas.microsoft.com/office/drawing/2014/main" id="{C4450598-092C-4C63-9360-989BD072BDF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072" name="Text Box 1">
          <a:extLst>
            <a:ext uri="{FF2B5EF4-FFF2-40B4-BE49-F238E27FC236}">
              <a16:creationId xmlns:a16="http://schemas.microsoft.com/office/drawing/2014/main" id="{0C083016-1008-42A7-9DD7-A538EB1738E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073" name="Text Box 1">
          <a:extLst>
            <a:ext uri="{FF2B5EF4-FFF2-40B4-BE49-F238E27FC236}">
              <a16:creationId xmlns:a16="http://schemas.microsoft.com/office/drawing/2014/main" id="{EDE795AD-2D81-46E1-BD77-CB0EFEF96CC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074" name="Text Box 1">
          <a:extLst>
            <a:ext uri="{FF2B5EF4-FFF2-40B4-BE49-F238E27FC236}">
              <a16:creationId xmlns:a16="http://schemas.microsoft.com/office/drawing/2014/main" id="{65031D56-CE8B-4917-BA23-90F42373FC8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075" name="Text Box 1">
          <a:extLst>
            <a:ext uri="{FF2B5EF4-FFF2-40B4-BE49-F238E27FC236}">
              <a16:creationId xmlns:a16="http://schemas.microsoft.com/office/drawing/2014/main" id="{168A0512-EEE8-45D5-8140-49C64455680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076" name="Text Box 1">
          <a:extLst>
            <a:ext uri="{FF2B5EF4-FFF2-40B4-BE49-F238E27FC236}">
              <a16:creationId xmlns:a16="http://schemas.microsoft.com/office/drawing/2014/main" id="{F83B18B1-4518-45A2-AA34-0FE72B7DAF5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077" name="Text Box 1">
          <a:extLst>
            <a:ext uri="{FF2B5EF4-FFF2-40B4-BE49-F238E27FC236}">
              <a16:creationId xmlns:a16="http://schemas.microsoft.com/office/drawing/2014/main" id="{B96BFA7A-C30A-43E7-B0F7-3312063A3F5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078" name="Text Box 1">
          <a:extLst>
            <a:ext uri="{FF2B5EF4-FFF2-40B4-BE49-F238E27FC236}">
              <a16:creationId xmlns:a16="http://schemas.microsoft.com/office/drawing/2014/main" id="{392225D6-7828-48D5-A0C0-7E2184751AF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079" name="Text Box 1">
          <a:extLst>
            <a:ext uri="{FF2B5EF4-FFF2-40B4-BE49-F238E27FC236}">
              <a16:creationId xmlns:a16="http://schemas.microsoft.com/office/drawing/2014/main" id="{2AFC3E6D-99A8-401D-8486-9F5ED02E0F9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080" name="Text Box 1">
          <a:extLst>
            <a:ext uri="{FF2B5EF4-FFF2-40B4-BE49-F238E27FC236}">
              <a16:creationId xmlns:a16="http://schemas.microsoft.com/office/drawing/2014/main" id="{FEFECED2-0782-473D-8734-23E363FF937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081" name="Text Box 1">
          <a:extLst>
            <a:ext uri="{FF2B5EF4-FFF2-40B4-BE49-F238E27FC236}">
              <a16:creationId xmlns:a16="http://schemas.microsoft.com/office/drawing/2014/main" id="{B047F1A3-D00E-476D-BB5B-36635A91A5D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082" name="Text Box 1">
          <a:extLst>
            <a:ext uri="{FF2B5EF4-FFF2-40B4-BE49-F238E27FC236}">
              <a16:creationId xmlns:a16="http://schemas.microsoft.com/office/drawing/2014/main" id="{BEDA5083-8056-49BB-9751-D6A8F24E863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083" name="Text Box 1">
          <a:extLst>
            <a:ext uri="{FF2B5EF4-FFF2-40B4-BE49-F238E27FC236}">
              <a16:creationId xmlns:a16="http://schemas.microsoft.com/office/drawing/2014/main" id="{2247D2CB-D50C-42D4-AADE-DBE1E272BA7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084" name="Text Box 1">
          <a:extLst>
            <a:ext uri="{FF2B5EF4-FFF2-40B4-BE49-F238E27FC236}">
              <a16:creationId xmlns:a16="http://schemas.microsoft.com/office/drawing/2014/main" id="{CE30F0FA-76FE-4D07-92B8-924AA467453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085" name="Text Box 1">
          <a:extLst>
            <a:ext uri="{FF2B5EF4-FFF2-40B4-BE49-F238E27FC236}">
              <a16:creationId xmlns:a16="http://schemas.microsoft.com/office/drawing/2014/main" id="{DD825081-B5DD-45AB-8902-AC37C854995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086" name="Text Box 1">
          <a:extLst>
            <a:ext uri="{FF2B5EF4-FFF2-40B4-BE49-F238E27FC236}">
              <a16:creationId xmlns:a16="http://schemas.microsoft.com/office/drawing/2014/main" id="{BA3D9DE1-123E-4370-B191-8D03FAED9A6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087" name="Text Box 1">
          <a:extLst>
            <a:ext uri="{FF2B5EF4-FFF2-40B4-BE49-F238E27FC236}">
              <a16:creationId xmlns:a16="http://schemas.microsoft.com/office/drawing/2014/main" id="{6895E83A-BB8B-413F-88FC-784A870444F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088" name="Text Box 1">
          <a:extLst>
            <a:ext uri="{FF2B5EF4-FFF2-40B4-BE49-F238E27FC236}">
              <a16:creationId xmlns:a16="http://schemas.microsoft.com/office/drawing/2014/main" id="{AF438233-0320-4440-AE45-F5BE7BAB3D0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089" name="Text Box 1">
          <a:extLst>
            <a:ext uri="{FF2B5EF4-FFF2-40B4-BE49-F238E27FC236}">
              <a16:creationId xmlns:a16="http://schemas.microsoft.com/office/drawing/2014/main" id="{2A532D07-D9DF-4815-B4C3-39AAD29DA07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090" name="Text Box 1">
          <a:extLst>
            <a:ext uri="{FF2B5EF4-FFF2-40B4-BE49-F238E27FC236}">
              <a16:creationId xmlns:a16="http://schemas.microsoft.com/office/drawing/2014/main" id="{55A6757E-1BA9-49A1-93F9-8B48F98A33F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091" name="Text Box 1">
          <a:extLst>
            <a:ext uri="{FF2B5EF4-FFF2-40B4-BE49-F238E27FC236}">
              <a16:creationId xmlns:a16="http://schemas.microsoft.com/office/drawing/2014/main" id="{89482A8C-8336-41BF-BE31-2E2D8BD1FC6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092" name="Text Box 1">
          <a:extLst>
            <a:ext uri="{FF2B5EF4-FFF2-40B4-BE49-F238E27FC236}">
              <a16:creationId xmlns:a16="http://schemas.microsoft.com/office/drawing/2014/main" id="{286123DA-6F18-4A14-8038-9BE678989FB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093" name="Text Box 1">
          <a:extLst>
            <a:ext uri="{FF2B5EF4-FFF2-40B4-BE49-F238E27FC236}">
              <a16:creationId xmlns:a16="http://schemas.microsoft.com/office/drawing/2014/main" id="{78D14A3B-ACFA-4023-AA2A-5CA3F2B021C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094" name="Text Box 1">
          <a:extLst>
            <a:ext uri="{FF2B5EF4-FFF2-40B4-BE49-F238E27FC236}">
              <a16:creationId xmlns:a16="http://schemas.microsoft.com/office/drawing/2014/main" id="{1AF8932F-719C-4E06-A917-E998CE443EA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095" name="Text Box 1">
          <a:extLst>
            <a:ext uri="{FF2B5EF4-FFF2-40B4-BE49-F238E27FC236}">
              <a16:creationId xmlns:a16="http://schemas.microsoft.com/office/drawing/2014/main" id="{24E2A1C2-E86D-4684-9D80-61F92151637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096" name="Text Box 1">
          <a:extLst>
            <a:ext uri="{FF2B5EF4-FFF2-40B4-BE49-F238E27FC236}">
              <a16:creationId xmlns:a16="http://schemas.microsoft.com/office/drawing/2014/main" id="{D75E12F0-4CEB-4899-B793-B8F1814D94A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097" name="Text Box 1">
          <a:extLst>
            <a:ext uri="{FF2B5EF4-FFF2-40B4-BE49-F238E27FC236}">
              <a16:creationId xmlns:a16="http://schemas.microsoft.com/office/drawing/2014/main" id="{29B99B42-8BD6-4E00-8229-A0D4761AEA8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098" name="Text Box 1">
          <a:extLst>
            <a:ext uri="{FF2B5EF4-FFF2-40B4-BE49-F238E27FC236}">
              <a16:creationId xmlns:a16="http://schemas.microsoft.com/office/drawing/2014/main" id="{DD3E7FA4-D4A4-4DFC-BA70-E2C5A68C9CA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099" name="Text Box 1">
          <a:extLst>
            <a:ext uri="{FF2B5EF4-FFF2-40B4-BE49-F238E27FC236}">
              <a16:creationId xmlns:a16="http://schemas.microsoft.com/office/drawing/2014/main" id="{9568ACAC-FE84-4729-B45A-906A9D28192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100" name="Text Box 1">
          <a:extLst>
            <a:ext uri="{FF2B5EF4-FFF2-40B4-BE49-F238E27FC236}">
              <a16:creationId xmlns:a16="http://schemas.microsoft.com/office/drawing/2014/main" id="{CE8DD0C0-EED6-4D22-BCA6-0EC1A9AC6A2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101" name="Text Box 1">
          <a:extLst>
            <a:ext uri="{FF2B5EF4-FFF2-40B4-BE49-F238E27FC236}">
              <a16:creationId xmlns:a16="http://schemas.microsoft.com/office/drawing/2014/main" id="{44CBC40B-D01A-40C7-867D-DD73FB4247A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102" name="Text Box 1">
          <a:extLst>
            <a:ext uri="{FF2B5EF4-FFF2-40B4-BE49-F238E27FC236}">
              <a16:creationId xmlns:a16="http://schemas.microsoft.com/office/drawing/2014/main" id="{CE47A434-367F-40C3-800B-45A132E68E4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103" name="Text Box 1">
          <a:extLst>
            <a:ext uri="{FF2B5EF4-FFF2-40B4-BE49-F238E27FC236}">
              <a16:creationId xmlns:a16="http://schemas.microsoft.com/office/drawing/2014/main" id="{1BF7CBFB-F4A5-4B88-80B2-2AB0C1D0900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104" name="Text Box 1">
          <a:extLst>
            <a:ext uri="{FF2B5EF4-FFF2-40B4-BE49-F238E27FC236}">
              <a16:creationId xmlns:a16="http://schemas.microsoft.com/office/drawing/2014/main" id="{5590EE06-8D5A-4CF3-9DEA-EE809DF1525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105" name="Text Box 1">
          <a:extLst>
            <a:ext uri="{FF2B5EF4-FFF2-40B4-BE49-F238E27FC236}">
              <a16:creationId xmlns:a16="http://schemas.microsoft.com/office/drawing/2014/main" id="{5E50DF5A-3035-43D1-9F65-3E76F9FD373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106" name="Text Box 1">
          <a:extLst>
            <a:ext uri="{FF2B5EF4-FFF2-40B4-BE49-F238E27FC236}">
              <a16:creationId xmlns:a16="http://schemas.microsoft.com/office/drawing/2014/main" id="{66F565C9-2CD6-40A5-8359-6CF38848B7C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107" name="Text Box 1">
          <a:extLst>
            <a:ext uri="{FF2B5EF4-FFF2-40B4-BE49-F238E27FC236}">
              <a16:creationId xmlns:a16="http://schemas.microsoft.com/office/drawing/2014/main" id="{0B0C02C7-B1F0-49A7-9A8C-6F554C5816F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108" name="Text Box 1">
          <a:extLst>
            <a:ext uri="{FF2B5EF4-FFF2-40B4-BE49-F238E27FC236}">
              <a16:creationId xmlns:a16="http://schemas.microsoft.com/office/drawing/2014/main" id="{86E77562-CBBB-43BF-848C-9433697B47D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109" name="Text Box 1">
          <a:extLst>
            <a:ext uri="{FF2B5EF4-FFF2-40B4-BE49-F238E27FC236}">
              <a16:creationId xmlns:a16="http://schemas.microsoft.com/office/drawing/2014/main" id="{7460FC8D-A025-48E0-9E54-CA39179326C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110" name="Text Box 1">
          <a:extLst>
            <a:ext uri="{FF2B5EF4-FFF2-40B4-BE49-F238E27FC236}">
              <a16:creationId xmlns:a16="http://schemas.microsoft.com/office/drawing/2014/main" id="{98AC6F29-B6D9-4C86-A683-46A5300E22A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111" name="Text Box 1">
          <a:extLst>
            <a:ext uri="{FF2B5EF4-FFF2-40B4-BE49-F238E27FC236}">
              <a16:creationId xmlns:a16="http://schemas.microsoft.com/office/drawing/2014/main" id="{5F3A28B9-DC6E-46CD-A0A7-196E2B21D1C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112" name="Text Box 1">
          <a:extLst>
            <a:ext uri="{FF2B5EF4-FFF2-40B4-BE49-F238E27FC236}">
              <a16:creationId xmlns:a16="http://schemas.microsoft.com/office/drawing/2014/main" id="{179F1AF4-697A-4370-AC07-6C7C6FBCED1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113" name="Text Box 1">
          <a:extLst>
            <a:ext uri="{FF2B5EF4-FFF2-40B4-BE49-F238E27FC236}">
              <a16:creationId xmlns:a16="http://schemas.microsoft.com/office/drawing/2014/main" id="{3001913E-4E74-4E29-9AAA-5B47EEAAFE9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114" name="Text Box 1">
          <a:extLst>
            <a:ext uri="{FF2B5EF4-FFF2-40B4-BE49-F238E27FC236}">
              <a16:creationId xmlns:a16="http://schemas.microsoft.com/office/drawing/2014/main" id="{7EC33688-BAE2-439D-906A-BB96352890B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115" name="Text Box 1">
          <a:extLst>
            <a:ext uri="{FF2B5EF4-FFF2-40B4-BE49-F238E27FC236}">
              <a16:creationId xmlns:a16="http://schemas.microsoft.com/office/drawing/2014/main" id="{17DE8D73-DF51-4F1B-A166-C00905316AE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116" name="Text Box 1">
          <a:extLst>
            <a:ext uri="{FF2B5EF4-FFF2-40B4-BE49-F238E27FC236}">
              <a16:creationId xmlns:a16="http://schemas.microsoft.com/office/drawing/2014/main" id="{ABFA2DFE-E4A1-412C-9091-8651CA81161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117" name="Text Box 1">
          <a:extLst>
            <a:ext uri="{FF2B5EF4-FFF2-40B4-BE49-F238E27FC236}">
              <a16:creationId xmlns:a16="http://schemas.microsoft.com/office/drawing/2014/main" id="{AB9525DF-ADE7-4BD9-A22F-6E1482B9F2E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118" name="Text Box 1">
          <a:extLst>
            <a:ext uri="{FF2B5EF4-FFF2-40B4-BE49-F238E27FC236}">
              <a16:creationId xmlns:a16="http://schemas.microsoft.com/office/drawing/2014/main" id="{E7FFFD8A-687B-4E80-91CD-EB4B31326D7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119" name="Text Box 1">
          <a:extLst>
            <a:ext uri="{FF2B5EF4-FFF2-40B4-BE49-F238E27FC236}">
              <a16:creationId xmlns:a16="http://schemas.microsoft.com/office/drawing/2014/main" id="{2D44651A-22E6-4167-AD1E-836A2A6E234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120" name="Text Box 1">
          <a:extLst>
            <a:ext uri="{FF2B5EF4-FFF2-40B4-BE49-F238E27FC236}">
              <a16:creationId xmlns:a16="http://schemas.microsoft.com/office/drawing/2014/main" id="{6A671A50-4B30-47FC-B353-8C8E5406095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121" name="Text Box 1">
          <a:extLst>
            <a:ext uri="{FF2B5EF4-FFF2-40B4-BE49-F238E27FC236}">
              <a16:creationId xmlns:a16="http://schemas.microsoft.com/office/drawing/2014/main" id="{9032CE76-FC6C-4031-9758-963078BD2DB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122" name="Text Box 1">
          <a:extLst>
            <a:ext uri="{FF2B5EF4-FFF2-40B4-BE49-F238E27FC236}">
              <a16:creationId xmlns:a16="http://schemas.microsoft.com/office/drawing/2014/main" id="{88E1EECE-21B2-48F7-BA44-87B252A31F0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123" name="Text Box 1">
          <a:extLst>
            <a:ext uri="{FF2B5EF4-FFF2-40B4-BE49-F238E27FC236}">
              <a16:creationId xmlns:a16="http://schemas.microsoft.com/office/drawing/2014/main" id="{E147DEC1-6B85-4AB2-A1E1-22D46954827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124" name="Text Box 1">
          <a:extLst>
            <a:ext uri="{FF2B5EF4-FFF2-40B4-BE49-F238E27FC236}">
              <a16:creationId xmlns:a16="http://schemas.microsoft.com/office/drawing/2014/main" id="{BE5CF91E-6726-4C32-B280-AA639F002A0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125" name="Text Box 1">
          <a:extLst>
            <a:ext uri="{FF2B5EF4-FFF2-40B4-BE49-F238E27FC236}">
              <a16:creationId xmlns:a16="http://schemas.microsoft.com/office/drawing/2014/main" id="{51E6D483-7D66-42FE-B4DC-05CC8DCB5B1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126" name="Text Box 1">
          <a:extLst>
            <a:ext uri="{FF2B5EF4-FFF2-40B4-BE49-F238E27FC236}">
              <a16:creationId xmlns:a16="http://schemas.microsoft.com/office/drawing/2014/main" id="{E7D134C8-7AED-43DF-9788-543B3ED0845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127" name="Text Box 1">
          <a:extLst>
            <a:ext uri="{FF2B5EF4-FFF2-40B4-BE49-F238E27FC236}">
              <a16:creationId xmlns:a16="http://schemas.microsoft.com/office/drawing/2014/main" id="{55FFDE93-02C0-4DA8-BC87-61901B6D1D6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128" name="Text Box 1">
          <a:extLst>
            <a:ext uri="{FF2B5EF4-FFF2-40B4-BE49-F238E27FC236}">
              <a16:creationId xmlns:a16="http://schemas.microsoft.com/office/drawing/2014/main" id="{E131A8BD-C685-4791-B01A-368DF6F407D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129" name="Text Box 1">
          <a:extLst>
            <a:ext uri="{FF2B5EF4-FFF2-40B4-BE49-F238E27FC236}">
              <a16:creationId xmlns:a16="http://schemas.microsoft.com/office/drawing/2014/main" id="{78ED75AF-9070-469D-AA7A-4764FFF6911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130" name="Text Box 1">
          <a:extLst>
            <a:ext uri="{FF2B5EF4-FFF2-40B4-BE49-F238E27FC236}">
              <a16:creationId xmlns:a16="http://schemas.microsoft.com/office/drawing/2014/main" id="{0FEF8E60-9E0F-4BF4-8118-60B8B5F0302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131" name="Text Box 1">
          <a:extLst>
            <a:ext uri="{FF2B5EF4-FFF2-40B4-BE49-F238E27FC236}">
              <a16:creationId xmlns:a16="http://schemas.microsoft.com/office/drawing/2014/main" id="{46839169-BAD4-4552-8E77-3CD8ADED3F2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132" name="Text Box 1">
          <a:extLst>
            <a:ext uri="{FF2B5EF4-FFF2-40B4-BE49-F238E27FC236}">
              <a16:creationId xmlns:a16="http://schemas.microsoft.com/office/drawing/2014/main" id="{8386E06F-2CF2-4038-A7B2-539912226F6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133" name="Text Box 1">
          <a:extLst>
            <a:ext uri="{FF2B5EF4-FFF2-40B4-BE49-F238E27FC236}">
              <a16:creationId xmlns:a16="http://schemas.microsoft.com/office/drawing/2014/main" id="{E2DCA977-5E18-4EA3-A33C-831EAC8D790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134" name="Text Box 1">
          <a:extLst>
            <a:ext uri="{FF2B5EF4-FFF2-40B4-BE49-F238E27FC236}">
              <a16:creationId xmlns:a16="http://schemas.microsoft.com/office/drawing/2014/main" id="{C887160F-E5BA-49FB-AB83-08DBC08AA0A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135" name="Text Box 1">
          <a:extLst>
            <a:ext uri="{FF2B5EF4-FFF2-40B4-BE49-F238E27FC236}">
              <a16:creationId xmlns:a16="http://schemas.microsoft.com/office/drawing/2014/main" id="{DD7DDD5F-AB95-4F41-8CDC-859387C9227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136" name="Text Box 1">
          <a:extLst>
            <a:ext uri="{FF2B5EF4-FFF2-40B4-BE49-F238E27FC236}">
              <a16:creationId xmlns:a16="http://schemas.microsoft.com/office/drawing/2014/main" id="{943016D7-013D-416A-A3D4-7AC59FB654E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137" name="Text Box 1">
          <a:extLst>
            <a:ext uri="{FF2B5EF4-FFF2-40B4-BE49-F238E27FC236}">
              <a16:creationId xmlns:a16="http://schemas.microsoft.com/office/drawing/2014/main" id="{21672E17-2AB2-4BFE-A045-B4ED39C3B69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138" name="Text Box 1">
          <a:extLst>
            <a:ext uri="{FF2B5EF4-FFF2-40B4-BE49-F238E27FC236}">
              <a16:creationId xmlns:a16="http://schemas.microsoft.com/office/drawing/2014/main" id="{0EEF2DC9-C989-468D-8E27-F2EDC9D9B61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139" name="Text Box 1">
          <a:extLst>
            <a:ext uri="{FF2B5EF4-FFF2-40B4-BE49-F238E27FC236}">
              <a16:creationId xmlns:a16="http://schemas.microsoft.com/office/drawing/2014/main" id="{A7612103-2695-44D4-91C3-761D75AF5D6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140" name="Text Box 1">
          <a:extLst>
            <a:ext uri="{FF2B5EF4-FFF2-40B4-BE49-F238E27FC236}">
              <a16:creationId xmlns:a16="http://schemas.microsoft.com/office/drawing/2014/main" id="{5E0A77EB-0BE6-47F8-879F-A825CAAD46E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141" name="Text Box 1">
          <a:extLst>
            <a:ext uri="{FF2B5EF4-FFF2-40B4-BE49-F238E27FC236}">
              <a16:creationId xmlns:a16="http://schemas.microsoft.com/office/drawing/2014/main" id="{D9F220AF-512D-434A-B3C9-134B8FC4C03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142" name="Text Box 1">
          <a:extLst>
            <a:ext uri="{FF2B5EF4-FFF2-40B4-BE49-F238E27FC236}">
              <a16:creationId xmlns:a16="http://schemas.microsoft.com/office/drawing/2014/main" id="{CABAFA6E-AD4C-4987-B70A-EF80F70F668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143" name="Text Box 1">
          <a:extLst>
            <a:ext uri="{FF2B5EF4-FFF2-40B4-BE49-F238E27FC236}">
              <a16:creationId xmlns:a16="http://schemas.microsoft.com/office/drawing/2014/main" id="{887D4BDD-B73D-4296-AD74-A0494386579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144" name="Text Box 1">
          <a:extLst>
            <a:ext uri="{FF2B5EF4-FFF2-40B4-BE49-F238E27FC236}">
              <a16:creationId xmlns:a16="http://schemas.microsoft.com/office/drawing/2014/main" id="{6CAF8C80-93EE-4821-8D5E-F68EB6DCB80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145" name="Text Box 1">
          <a:extLst>
            <a:ext uri="{FF2B5EF4-FFF2-40B4-BE49-F238E27FC236}">
              <a16:creationId xmlns:a16="http://schemas.microsoft.com/office/drawing/2014/main" id="{74179BF5-FC78-42E4-830A-E4809CE077C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146" name="Text Box 1">
          <a:extLst>
            <a:ext uri="{FF2B5EF4-FFF2-40B4-BE49-F238E27FC236}">
              <a16:creationId xmlns:a16="http://schemas.microsoft.com/office/drawing/2014/main" id="{3C536CCE-B1D0-4DCE-8740-91F325AF9AF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147" name="Text Box 1">
          <a:extLst>
            <a:ext uri="{FF2B5EF4-FFF2-40B4-BE49-F238E27FC236}">
              <a16:creationId xmlns:a16="http://schemas.microsoft.com/office/drawing/2014/main" id="{25F83640-9B5D-405A-9A1D-3B38F777C4E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148" name="Text Box 1">
          <a:extLst>
            <a:ext uri="{FF2B5EF4-FFF2-40B4-BE49-F238E27FC236}">
              <a16:creationId xmlns:a16="http://schemas.microsoft.com/office/drawing/2014/main" id="{7A6E0D22-10A5-4F62-8248-231F2C4F774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149" name="Text Box 1">
          <a:extLst>
            <a:ext uri="{FF2B5EF4-FFF2-40B4-BE49-F238E27FC236}">
              <a16:creationId xmlns:a16="http://schemas.microsoft.com/office/drawing/2014/main" id="{21A9CB52-EBC3-4160-A01A-31CA65E4774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150" name="Text Box 1">
          <a:extLst>
            <a:ext uri="{FF2B5EF4-FFF2-40B4-BE49-F238E27FC236}">
              <a16:creationId xmlns:a16="http://schemas.microsoft.com/office/drawing/2014/main" id="{E7E07BC3-832C-483B-9B16-6748B3B8F9E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151" name="Text Box 1">
          <a:extLst>
            <a:ext uri="{FF2B5EF4-FFF2-40B4-BE49-F238E27FC236}">
              <a16:creationId xmlns:a16="http://schemas.microsoft.com/office/drawing/2014/main" id="{D8D94909-C7E0-418B-B7C3-EA49BCBDA98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152" name="Text Box 1">
          <a:extLst>
            <a:ext uri="{FF2B5EF4-FFF2-40B4-BE49-F238E27FC236}">
              <a16:creationId xmlns:a16="http://schemas.microsoft.com/office/drawing/2014/main" id="{95F9EDA6-4A91-4FC2-B211-1D186ABF88E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153" name="Text Box 1">
          <a:extLst>
            <a:ext uri="{FF2B5EF4-FFF2-40B4-BE49-F238E27FC236}">
              <a16:creationId xmlns:a16="http://schemas.microsoft.com/office/drawing/2014/main" id="{F98F9CBF-8331-40B2-8E78-0A7D45F97B9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154" name="Text Box 1">
          <a:extLst>
            <a:ext uri="{FF2B5EF4-FFF2-40B4-BE49-F238E27FC236}">
              <a16:creationId xmlns:a16="http://schemas.microsoft.com/office/drawing/2014/main" id="{966B8D37-5E2B-418D-87F9-B8E299F2BAA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155" name="Text Box 1">
          <a:extLst>
            <a:ext uri="{FF2B5EF4-FFF2-40B4-BE49-F238E27FC236}">
              <a16:creationId xmlns:a16="http://schemas.microsoft.com/office/drawing/2014/main" id="{4087A8FA-B27D-4817-A527-1EB324985B6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156" name="Text Box 1">
          <a:extLst>
            <a:ext uri="{FF2B5EF4-FFF2-40B4-BE49-F238E27FC236}">
              <a16:creationId xmlns:a16="http://schemas.microsoft.com/office/drawing/2014/main" id="{EF02C48E-AFC8-451E-9A2D-D987952650D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157" name="Text Box 1">
          <a:extLst>
            <a:ext uri="{FF2B5EF4-FFF2-40B4-BE49-F238E27FC236}">
              <a16:creationId xmlns:a16="http://schemas.microsoft.com/office/drawing/2014/main" id="{9892A8AF-D3BC-4B94-ABD6-A71159E37E2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158" name="Text Box 1">
          <a:extLst>
            <a:ext uri="{FF2B5EF4-FFF2-40B4-BE49-F238E27FC236}">
              <a16:creationId xmlns:a16="http://schemas.microsoft.com/office/drawing/2014/main" id="{177CAC84-30F1-46E4-A813-013EF5A66F1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159" name="Text Box 1">
          <a:extLst>
            <a:ext uri="{FF2B5EF4-FFF2-40B4-BE49-F238E27FC236}">
              <a16:creationId xmlns:a16="http://schemas.microsoft.com/office/drawing/2014/main" id="{DBB21908-AA38-42D6-BDDF-9366A809D77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160" name="Text Box 1">
          <a:extLst>
            <a:ext uri="{FF2B5EF4-FFF2-40B4-BE49-F238E27FC236}">
              <a16:creationId xmlns:a16="http://schemas.microsoft.com/office/drawing/2014/main" id="{98D05D8A-DFBB-437E-987E-DC62D27BD20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161" name="Text Box 1">
          <a:extLst>
            <a:ext uri="{FF2B5EF4-FFF2-40B4-BE49-F238E27FC236}">
              <a16:creationId xmlns:a16="http://schemas.microsoft.com/office/drawing/2014/main" id="{73E79A56-8754-4E1A-9ABA-35DDB99D6A5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162" name="Text Box 1">
          <a:extLst>
            <a:ext uri="{FF2B5EF4-FFF2-40B4-BE49-F238E27FC236}">
              <a16:creationId xmlns:a16="http://schemas.microsoft.com/office/drawing/2014/main" id="{801A2F29-8CD8-4DAF-8FC8-624EBE732D6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163" name="Text Box 1">
          <a:extLst>
            <a:ext uri="{FF2B5EF4-FFF2-40B4-BE49-F238E27FC236}">
              <a16:creationId xmlns:a16="http://schemas.microsoft.com/office/drawing/2014/main" id="{AA909269-B936-4960-87FC-655C7898845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164" name="Text Box 1">
          <a:extLst>
            <a:ext uri="{FF2B5EF4-FFF2-40B4-BE49-F238E27FC236}">
              <a16:creationId xmlns:a16="http://schemas.microsoft.com/office/drawing/2014/main" id="{2490C923-0E76-429E-869D-72DF0200ACD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165" name="Text Box 1">
          <a:extLst>
            <a:ext uri="{FF2B5EF4-FFF2-40B4-BE49-F238E27FC236}">
              <a16:creationId xmlns:a16="http://schemas.microsoft.com/office/drawing/2014/main" id="{2C5D25AB-6649-45E1-B3AC-C6898FA8DC1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166" name="Text Box 1">
          <a:extLst>
            <a:ext uri="{FF2B5EF4-FFF2-40B4-BE49-F238E27FC236}">
              <a16:creationId xmlns:a16="http://schemas.microsoft.com/office/drawing/2014/main" id="{127F7FA9-9EC9-4A27-BCB8-1E3F0A9DB35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167" name="Text Box 1">
          <a:extLst>
            <a:ext uri="{FF2B5EF4-FFF2-40B4-BE49-F238E27FC236}">
              <a16:creationId xmlns:a16="http://schemas.microsoft.com/office/drawing/2014/main" id="{8516EE2A-5A54-4C5C-8351-24CF3443B97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168" name="Text Box 1">
          <a:extLst>
            <a:ext uri="{FF2B5EF4-FFF2-40B4-BE49-F238E27FC236}">
              <a16:creationId xmlns:a16="http://schemas.microsoft.com/office/drawing/2014/main" id="{3CA1512F-07C4-4F2B-AB6C-A61F6494405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169" name="Text Box 1">
          <a:extLst>
            <a:ext uri="{FF2B5EF4-FFF2-40B4-BE49-F238E27FC236}">
              <a16:creationId xmlns:a16="http://schemas.microsoft.com/office/drawing/2014/main" id="{C2825471-FCCC-4DE7-B971-49DBC654FF3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170" name="Text Box 1">
          <a:extLst>
            <a:ext uri="{FF2B5EF4-FFF2-40B4-BE49-F238E27FC236}">
              <a16:creationId xmlns:a16="http://schemas.microsoft.com/office/drawing/2014/main" id="{BC56FDA4-1ADB-4F6D-B554-0B3A8760726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171" name="Text Box 1">
          <a:extLst>
            <a:ext uri="{FF2B5EF4-FFF2-40B4-BE49-F238E27FC236}">
              <a16:creationId xmlns:a16="http://schemas.microsoft.com/office/drawing/2014/main" id="{87642F9A-81D8-4C49-9CDA-D4C8FF6C2AD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172" name="Text Box 1">
          <a:extLst>
            <a:ext uri="{FF2B5EF4-FFF2-40B4-BE49-F238E27FC236}">
              <a16:creationId xmlns:a16="http://schemas.microsoft.com/office/drawing/2014/main" id="{87E886D2-1DF4-458F-8069-8FFF6C039D0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173" name="Text Box 1">
          <a:extLst>
            <a:ext uri="{FF2B5EF4-FFF2-40B4-BE49-F238E27FC236}">
              <a16:creationId xmlns:a16="http://schemas.microsoft.com/office/drawing/2014/main" id="{11BF3D3A-4DFE-46DB-A265-E9715DBFA28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174" name="Text Box 1">
          <a:extLst>
            <a:ext uri="{FF2B5EF4-FFF2-40B4-BE49-F238E27FC236}">
              <a16:creationId xmlns:a16="http://schemas.microsoft.com/office/drawing/2014/main" id="{1692EEFC-FA22-4997-8C5D-6B3C73F302D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175" name="Text Box 1">
          <a:extLst>
            <a:ext uri="{FF2B5EF4-FFF2-40B4-BE49-F238E27FC236}">
              <a16:creationId xmlns:a16="http://schemas.microsoft.com/office/drawing/2014/main" id="{71A98DC6-0F60-4560-AB99-A3D8156258D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176" name="Text Box 1">
          <a:extLst>
            <a:ext uri="{FF2B5EF4-FFF2-40B4-BE49-F238E27FC236}">
              <a16:creationId xmlns:a16="http://schemas.microsoft.com/office/drawing/2014/main" id="{8254DF69-BFBC-44BB-93BD-3A2753A4819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177" name="Text Box 1">
          <a:extLst>
            <a:ext uri="{FF2B5EF4-FFF2-40B4-BE49-F238E27FC236}">
              <a16:creationId xmlns:a16="http://schemas.microsoft.com/office/drawing/2014/main" id="{5E67B55E-E650-418B-B388-625289E5C3A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178" name="Text Box 1">
          <a:extLst>
            <a:ext uri="{FF2B5EF4-FFF2-40B4-BE49-F238E27FC236}">
              <a16:creationId xmlns:a16="http://schemas.microsoft.com/office/drawing/2014/main" id="{85916C06-C86D-4226-902E-A4200268F19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179" name="Text Box 1">
          <a:extLst>
            <a:ext uri="{FF2B5EF4-FFF2-40B4-BE49-F238E27FC236}">
              <a16:creationId xmlns:a16="http://schemas.microsoft.com/office/drawing/2014/main" id="{A6DB5BEB-AD45-4B1F-B82F-0092557D4F8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180" name="Text Box 1">
          <a:extLst>
            <a:ext uri="{FF2B5EF4-FFF2-40B4-BE49-F238E27FC236}">
              <a16:creationId xmlns:a16="http://schemas.microsoft.com/office/drawing/2014/main" id="{3B116B6B-6C9D-4A0D-84FD-BDCF2ED2F58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181" name="Text Box 1">
          <a:extLst>
            <a:ext uri="{FF2B5EF4-FFF2-40B4-BE49-F238E27FC236}">
              <a16:creationId xmlns:a16="http://schemas.microsoft.com/office/drawing/2014/main" id="{671AB074-340D-4D47-8476-675DCADDA8D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182" name="Text Box 1">
          <a:extLst>
            <a:ext uri="{FF2B5EF4-FFF2-40B4-BE49-F238E27FC236}">
              <a16:creationId xmlns:a16="http://schemas.microsoft.com/office/drawing/2014/main" id="{F54C89E2-A54A-4008-AA7B-D1210FE1817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183" name="Text Box 1">
          <a:extLst>
            <a:ext uri="{FF2B5EF4-FFF2-40B4-BE49-F238E27FC236}">
              <a16:creationId xmlns:a16="http://schemas.microsoft.com/office/drawing/2014/main" id="{6A60B390-016A-4A8D-A71F-41945A3688C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184" name="Text Box 1">
          <a:extLst>
            <a:ext uri="{FF2B5EF4-FFF2-40B4-BE49-F238E27FC236}">
              <a16:creationId xmlns:a16="http://schemas.microsoft.com/office/drawing/2014/main" id="{005E5E5F-BD4F-4E14-AC9B-43019907A08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185" name="Text Box 1">
          <a:extLst>
            <a:ext uri="{FF2B5EF4-FFF2-40B4-BE49-F238E27FC236}">
              <a16:creationId xmlns:a16="http://schemas.microsoft.com/office/drawing/2014/main" id="{51CB4A51-D409-4DBF-8F76-33AB189FB7C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186" name="Text Box 1">
          <a:extLst>
            <a:ext uri="{FF2B5EF4-FFF2-40B4-BE49-F238E27FC236}">
              <a16:creationId xmlns:a16="http://schemas.microsoft.com/office/drawing/2014/main" id="{93282458-9312-4100-A767-099BC1B7346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187" name="Text Box 1">
          <a:extLst>
            <a:ext uri="{FF2B5EF4-FFF2-40B4-BE49-F238E27FC236}">
              <a16:creationId xmlns:a16="http://schemas.microsoft.com/office/drawing/2014/main" id="{1BF212B6-9809-4300-BA8B-5A022DF4859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188" name="Text Box 1">
          <a:extLst>
            <a:ext uri="{FF2B5EF4-FFF2-40B4-BE49-F238E27FC236}">
              <a16:creationId xmlns:a16="http://schemas.microsoft.com/office/drawing/2014/main" id="{940F0F9E-01EA-4484-AB48-AE20BFEA714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189" name="Text Box 1">
          <a:extLst>
            <a:ext uri="{FF2B5EF4-FFF2-40B4-BE49-F238E27FC236}">
              <a16:creationId xmlns:a16="http://schemas.microsoft.com/office/drawing/2014/main" id="{B5CFEFF9-5F3D-4E59-A5EC-1A7D575535B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190" name="Text Box 1">
          <a:extLst>
            <a:ext uri="{FF2B5EF4-FFF2-40B4-BE49-F238E27FC236}">
              <a16:creationId xmlns:a16="http://schemas.microsoft.com/office/drawing/2014/main" id="{FE5F8BB9-9395-401A-9921-7A0E8478A11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191" name="Text Box 1">
          <a:extLst>
            <a:ext uri="{FF2B5EF4-FFF2-40B4-BE49-F238E27FC236}">
              <a16:creationId xmlns:a16="http://schemas.microsoft.com/office/drawing/2014/main" id="{FD7E4555-C3B2-42AC-B6B2-71649BD92E1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192" name="Text Box 1">
          <a:extLst>
            <a:ext uri="{FF2B5EF4-FFF2-40B4-BE49-F238E27FC236}">
              <a16:creationId xmlns:a16="http://schemas.microsoft.com/office/drawing/2014/main" id="{F4140873-C619-4277-95FB-28538EFD257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193" name="Text Box 1">
          <a:extLst>
            <a:ext uri="{FF2B5EF4-FFF2-40B4-BE49-F238E27FC236}">
              <a16:creationId xmlns:a16="http://schemas.microsoft.com/office/drawing/2014/main" id="{D26A4007-BB82-4EC5-8951-76C97E33AF0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194" name="Text Box 1">
          <a:extLst>
            <a:ext uri="{FF2B5EF4-FFF2-40B4-BE49-F238E27FC236}">
              <a16:creationId xmlns:a16="http://schemas.microsoft.com/office/drawing/2014/main" id="{C51E9769-93FE-467B-A5B6-C4F9B08A731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195" name="Text Box 1">
          <a:extLst>
            <a:ext uri="{FF2B5EF4-FFF2-40B4-BE49-F238E27FC236}">
              <a16:creationId xmlns:a16="http://schemas.microsoft.com/office/drawing/2014/main" id="{16954261-9703-44B2-A7FA-0CDB023E2E3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196" name="Text Box 1">
          <a:extLst>
            <a:ext uri="{FF2B5EF4-FFF2-40B4-BE49-F238E27FC236}">
              <a16:creationId xmlns:a16="http://schemas.microsoft.com/office/drawing/2014/main" id="{F8EED470-8A28-4AED-BAE9-8A6E61F1AEE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197" name="Text Box 1">
          <a:extLst>
            <a:ext uri="{FF2B5EF4-FFF2-40B4-BE49-F238E27FC236}">
              <a16:creationId xmlns:a16="http://schemas.microsoft.com/office/drawing/2014/main" id="{921E7019-3939-4983-BDCD-5800EAAD1DF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198" name="Text Box 1">
          <a:extLst>
            <a:ext uri="{FF2B5EF4-FFF2-40B4-BE49-F238E27FC236}">
              <a16:creationId xmlns:a16="http://schemas.microsoft.com/office/drawing/2014/main" id="{5209E45B-95D0-42A1-AD77-89517FC81AB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199" name="Text Box 1">
          <a:extLst>
            <a:ext uri="{FF2B5EF4-FFF2-40B4-BE49-F238E27FC236}">
              <a16:creationId xmlns:a16="http://schemas.microsoft.com/office/drawing/2014/main" id="{1D3DB209-5DA6-401E-97A2-65810445D9E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200" name="Text Box 1">
          <a:extLst>
            <a:ext uri="{FF2B5EF4-FFF2-40B4-BE49-F238E27FC236}">
              <a16:creationId xmlns:a16="http://schemas.microsoft.com/office/drawing/2014/main" id="{47B90A7F-1B7E-46B2-832F-D28D332F2D1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201" name="Text Box 1">
          <a:extLst>
            <a:ext uri="{FF2B5EF4-FFF2-40B4-BE49-F238E27FC236}">
              <a16:creationId xmlns:a16="http://schemas.microsoft.com/office/drawing/2014/main" id="{926CE925-5C30-4F87-9B13-2994FCC3EB7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202" name="Text Box 1">
          <a:extLst>
            <a:ext uri="{FF2B5EF4-FFF2-40B4-BE49-F238E27FC236}">
              <a16:creationId xmlns:a16="http://schemas.microsoft.com/office/drawing/2014/main" id="{598556A6-D8AA-44DF-8406-8B62DCE9CD8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203" name="Text Box 1">
          <a:extLst>
            <a:ext uri="{FF2B5EF4-FFF2-40B4-BE49-F238E27FC236}">
              <a16:creationId xmlns:a16="http://schemas.microsoft.com/office/drawing/2014/main" id="{B3FA045B-23C5-4DAF-BF7D-0E83FB244FD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204" name="Text Box 1">
          <a:extLst>
            <a:ext uri="{FF2B5EF4-FFF2-40B4-BE49-F238E27FC236}">
              <a16:creationId xmlns:a16="http://schemas.microsoft.com/office/drawing/2014/main" id="{94F1D385-0D20-4769-BAF5-8C910921237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205" name="Text Box 1">
          <a:extLst>
            <a:ext uri="{FF2B5EF4-FFF2-40B4-BE49-F238E27FC236}">
              <a16:creationId xmlns:a16="http://schemas.microsoft.com/office/drawing/2014/main" id="{050C305D-944C-4DC8-9C0C-3CD1AFD3EA6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206" name="Text Box 1">
          <a:extLst>
            <a:ext uri="{FF2B5EF4-FFF2-40B4-BE49-F238E27FC236}">
              <a16:creationId xmlns:a16="http://schemas.microsoft.com/office/drawing/2014/main" id="{518763BB-ECE6-4B0A-AAF1-92476CE4881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207" name="Text Box 1">
          <a:extLst>
            <a:ext uri="{FF2B5EF4-FFF2-40B4-BE49-F238E27FC236}">
              <a16:creationId xmlns:a16="http://schemas.microsoft.com/office/drawing/2014/main" id="{1BB4303E-472C-4583-BA91-C560ED8F2D9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208" name="Text Box 1">
          <a:extLst>
            <a:ext uri="{FF2B5EF4-FFF2-40B4-BE49-F238E27FC236}">
              <a16:creationId xmlns:a16="http://schemas.microsoft.com/office/drawing/2014/main" id="{801DE1D2-B9B0-4A0E-A225-60E8CE46F62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209" name="Text Box 1">
          <a:extLst>
            <a:ext uri="{FF2B5EF4-FFF2-40B4-BE49-F238E27FC236}">
              <a16:creationId xmlns:a16="http://schemas.microsoft.com/office/drawing/2014/main" id="{1C9CE815-8A81-46E5-91D6-5F18BAF5BB1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210" name="Text Box 1">
          <a:extLst>
            <a:ext uri="{FF2B5EF4-FFF2-40B4-BE49-F238E27FC236}">
              <a16:creationId xmlns:a16="http://schemas.microsoft.com/office/drawing/2014/main" id="{66FE53BE-BB93-42DB-88D3-3135EBD5CB8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211" name="Text Box 1">
          <a:extLst>
            <a:ext uri="{FF2B5EF4-FFF2-40B4-BE49-F238E27FC236}">
              <a16:creationId xmlns:a16="http://schemas.microsoft.com/office/drawing/2014/main" id="{CA5454B2-318B-4825-81AE-684A8869C58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212" name="Text Box 1">
          <a:extLst>
            <a:ext uri="{FF2B5EF4-FFF2-40B4-BE49-F238E27FC236}">
              <a16:creationId xmlns:a16="http://schemas.microsoft.com/office/drawing/2014/main" id="{D5CE0909-B1A2-43F9-9342-2D60B326D7E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213" name="Text Box 1">
          <a:extLst>
            <a:ext uri="{FF2B5EF4-FFF2-40B4-BE49-F238E27FC236}">
              <a16:creationId xmlns:a16="http://schemas.microsoft.com/office/drawing/2014/main" id="{8A958F82-A55B-4648-B46B-390A4687FF2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214" name="Text Box 1">
          <a:extLst>
            <a:ext uri="{FF2B5EF4-FFF2-40B4-BE49-F238E27FC236}">
              <a16:creationId xmlns:a16="http://schemas.microsoft.com/office/drawing/2014/main" id="{176934DD-6FD8-4F8F-ADB4-F20612A4C36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215" name="Text Box 1">
          <a:extLst>
            <a:ext uri="{FF2B5EF4-FFF2-40B4-BE49-F238E27FC236}">
              <a16:creationId xmlns:a16="http://schemas.microsoft.com/office/drawing/2014/main" id="{13DDF8FC-91BE-4D1B-AAE9-7A454560696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216" name="Text Box 1">
          <a:extLst>
            <a:ext uri="{FF2B5EF4-FFF2-40B4-BE49-F238E27FC236}">
              <a16:creationId xmlns:a16="http://schemas.microsoft.com/office/drawing/2014/main" id="{19BC9970-BB26-499D-99F0-AD27B969019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217" name="Text Box 1">
          <a:extLst>
            <a:ext uri="{FF2B5EF4-FFF2-40B4-BE49-F238E27FC236}">
              <a16:creationId xmlns:a16="http://schemas.microsoft.com/office/drawing/2014/main" id="{F1D59C56-E31F-46BE-9C2C-C781C693FF6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218" name="Text Box 1">
          <a:extLst>
            <a:ext uri="{FF2B5EF4-FFF2-40B4-BE49-F238E27FC236}">
              <a16:creationId xmlns:a16="http://schemas.microsoft.com/office/drawing/2014/main" id="{61AF0154-8960-44BB-BCA9-4CC5DDC893A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219" name="Text Box 1">
          <a:extLst>
            <a:ext uri="{FF2B5EF4-FFF2-40B4-BE49-F238E27FC236}">
              <a16:creationId xmlns:a16="http://schemas.microsoft.com/office/drawing/2014/main" id="{A4846422-D400-403F-A439-7E0FBA615DE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220" name="Text Box 1">
          <a:extLst>
            <a:ext uri="{FF2B5EF4-FFF2-40B4-BE49-F238E27FC236}">
              <a16:creationId xmlns:a16="http://schemas.microsoft.com/office/drawing/2014/main" id="{EC6A2AE1-6678-4B2F-AB24-A4BD62352E6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221" name="Text Box 1">
          <a:extLst>
            <a:ext uri="{FF2B5EF4-FFF2-40B4-BE49-F238E27FC236}">
              <a16:creationId xmlns:a16="http://schemas.microsoft.com/office/drawing/2014/main" id="{6D50D3B3-FF35-4131-B19F-DC7DA2AFB36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222" name="Text Box 1">
          <a:extLst>
            <a:ext uri="{FF2B5EF4-FFF2-40B4-BE49-F238E27FC236}">
              <a16:creationId xmlns:a16="http://schemas.microsoft.com/office/drawing/2014/main" id="{CCB80EEB-CC62-42BA-AB4C-17BD91BC217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223" name="Text Box 1">
          <a:extLst>
            <a:ext uri="{FF2B5EF4-FFF2-40B4-BE49-F238E27FC236}">
              <a16:creationId xmlns:a16="http://schemas.microsoft.com/office/drawing/2014/main" id="{DBA64BBB-AC50-475A-8F7D-83F133F5E93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224" name="Text Box 1">
          <a:extLst>
            <a:ext uri="{FF2B5EF4-FFF2-40B4-BE49-F238E27FC236}">
              <a16:creationId xmlns:a16="http://schemas.microsoft.com/office/drawing/2014/main" id="{C68AA5C9-CBA6-4964-B333-73E80989DE5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225" name="Text Box 1">
          <a:extLst>
            <a:ext uri="{FF2B5EF4-FFF2-40B4-BE49-F238E27FC236}">
              <a16:creationId xmlns:a16="http://schemas.microsoft.com/office/drawing/2014/main" id="{6B8F76F1-0192-4A52-B074-0449159DB82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226" name="Text Box 1">
          <a:extLst>
            <a:ext uri="{FF2B5EF4-FFF2-40B4-BE49-F238E27FC236}">
              <a16:creationId xmlns:a16="http://schemas.microsoft.com/office/drawing/2014/main" id="{603B4007-8206-418A-8608-191E3C485A0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227" name="Text Box 1">
          <a:extLst>
            <a:ext uri="{FF2B5EF4-FFF2-40B4-BE49-F238E27FC236}">
              <a16:creationId xmlns:a16="http://schemas.microsoft.com/office/drawing/2014/main" id="{C0EFB40B-459E-4FD7-A74D-E92510A076C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228" name="Text Box 1">
          <a:extLst>
            <a:ext uri="{FF2B5EF4-FFF2-40B4-BE49-F238E27FC236}">
              <a16:creationId xmlns:a16="http://schemas.microsoft.com/office/drawing/2014/main" id="{1CD8F086-B0D5-4257-9FA4-B4762D363B5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229" name="Text Box 1">
          <a:extLst>
            <a:ext uri="{FF2B5EF4-FFF2-40B4-BE49-F238E27FC236}">
              <a16:creationId xmlns:a16="http://schemas.microsoft.com/office/drawing/2014/main" id="{4FF6D5D3-ACC4-4F61-81F3-A7C0A0731DC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230" name="Text Box 1">
          <a:extLst>
            <a:ext uri="{FF2B5EF4-FFF2-40B4-BE49-F238E27FC236}">
              <a16:creationId xmlns:a16="http://schemas.microsoft.com/office/drawing/2014/main" id="{E11A9F60-ECF8-4C74-9CAF-975F77E8CB8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231" name="Text Box 1">
          <a:extLst>
            <a:ext uri="{FF2B5EF4-FFF2-40B4-BE49-F238E27FC236}">
              <a16:creationId xmlns:a16="http://schemas.microsoft.com/office/drawing/2014/main" id="{2C8D6E41-B11C-46CD-A729-94DB533F6E8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232" name="Text Box 1">
          <a:extLst>
            <a:ext uri="{FF2B5EF4-FFF2-40B4-BE49-F238E27FC236}">
              <a16:creationId xmlns:a16="http://schemas.microsoft.com/office/drawing/2014/main" id="{068DE089-00DE-4D4A-9C8C-0A01AB506BC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233" name="Text Box 1">
          <a:extLst>
            <a:ext uri="{FF2B5EF4-FFF2-40B4-BE49-F238E27FC236}">
              <a16:creationId xmlns:a16="http://schemas.microsoft.com/office/drawing/2014/main" id="{4628A1B9-AFF7-4858-8CB9-87DE3485C21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234" name="Text Box 1">
          <a:extLst>
            <a:ext uri="{FF2B5EF4-FFF2-40B4-BE49-F238E27FC236}">
              <a16:creationId xmlns:a16="http://schemas.microsoft.com/office/drawing/2014/main" id="{30805E89-3F54-4FB9-8107-15198D81D34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235" name="Text Box 1">
          <a:extLst>
            <a:ext uri="{FF2B5EF4-FFF2-40B4-BE49-F238E27FC236}">
              <a16:creationId xmlns:a16="http://schemas.microsoft.com/office/drawing/2014/main" id="{E0AAAF29-4C1F-4AC5-90B7-CCCE83C6ECB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236" name="Text Box 1">
          <a:extLst>
            <a:ext uri="{FF2B5EF4-FFF2-40B4-BE49-F238E27FC236}">
              <a16:creationId xmlns:a16="http://schemas.microsoft.com/office/drawing/2014/main" id="{B358593C-0C61-4F30-8EED-4CA09ACFBD6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237" name="Text Box 1">
          <a:extLst>
            <a:ext uri="{FF2B5EF4-FFF2-40B4-BE49-F238E27FC236}">
              <a16:creationId xmlns:a16="http://schemas.microsoft.com/office/drawing/2014/main" id="{0EC81FB8-6B59-4D4A-A420-7E1F4736BF5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238" name="Text Box 1">
          <a:extLst>
            <a:ext uri="{FF2B5EF4-FFF2-40B4-BE49-F238E27FC236}">
              <a16:creationId xmlns:a16="http://schemas.microsoft.com/office/drawing/2014/main" id="{177FB062-67ED-4E01-ACA2-5A23D190DE4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239" name="Text Box 1">
          <a:extLst>
            <a:ext uri="{FF2B5EF4-FFF2-40B4-BE49-F238E27FC236}">
              <a16:creationId xmlns:a16="http://schemas.microsoft.com/office/drawing/2014/main" id="{EF49AEFD-99A1-40D7-B5CF-B7A1239FD7A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240" name="Text Box 1">
          <a:extLst>
            <a:ext uri="{FF2B5EF4-FFF2-40B4-BE49-F238E27FC236}">
              <a16:creationId xmlns:a16="http://schemas.microsoft.com/office/drawing/2014/main" id="{8035E043-20D6-46C0-9106-FE2D680BC64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241" name="Text Box 1">
          <a:extLst>
            <a:ext uri="{FF2B5EF4-FFF2-40B4-BE49-F238E27FC236}">
              <a16:creationId xmlns:a16="http://schemas.microsoft.com/office/drawing/2014/main" id="{7EADDEC4-DB6A-45B5-B2DD-0A05E1F18A8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242" name="Text Box 1">
          <a:extLst>
            <a:ext uri="{FF2B5EF4-FFF2-40B4-BE49-F238E27FC236}">
              <a16:creationId xmlns:a16="http://schemas.microsoft.com/office/drawing/2014/main" id="{D0643C40-FC27-4EE0-BBDB-F14F031DF0E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243" name="Text Box 1">
          <a:extLst>
            <a:ext uri="{FF2B5EF4-FFF2-40B4-BE49-F238E27FC236}">
              <a16:creationId xmlns:a16="http://schemas.microsoft.com/office/drawing/2014/main" id="{C901A355-0BA9-4556-83D2-CFB6C895D2B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244" name="Text Box 1">
          <a:extLst>
            <a:ext uri="{FF2B5EF4-FFF2-40B4-BE49-F238E27FC236}">
              <a16:creationId xmlns:a16="http://schemas.microsoft.com/office/drawing/2014/main" id="{5407EFAC-443F-4D59-BE31-C411FECEA65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245" name="Text Box 1">
          <a:extLst>
            <a:ext uri="{FF2B5EF4-FFF2-40B4-BE49-F238E27FC236}">
              <a16:creationId xmlns:a16="http://schemas.microsoft.com/office/drawing/2014/main" id="{67F71456-44B1-46DE-A23D-7DBA65E9F79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246" name="Text Box 1">
          <a:extLst>
            <a:ext uri="{FF2B5EF4-FFF2-40B4-BE49-F238E27FC236}">
              <a16:creationId xmlns:a16="http://schemas.microsoft.com/office/drawing/2014/main" id="{8AFBDA2F-90CA-4F81-B07B-33FAAC1249B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247" name="Text Box 1">
          <a:extLst>
            <a:ext uri="{FF2B5EF4-FFF2-40B4-BE49-F238E27FC236}">
              <a16:creationId xmlns:a16="http://schemas.microsoft.com/office/drawing/2014/main" id="{662580D3-D959-4A95-BBDE-C8821352E9A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248" name="Text Box 1">
          <a:extLst>
            <a:ext uri="{FF2B5EF4-FFF2-40B4-BE49-F238E27FC236}">
              <a16:creationId xmlns:a16="http://schemas.microsoft.com/office/drawing/2014/main" id="{821870E8-3DF0-4030-96C4-13742589E9E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249" name="Text Box 1">
          <a:extLst>
            <a:ext uri="{FF2B5EF4-FFF2-40B4-BE49-F238E27FC236}">
              <a16:creationId xmlns:a16="http://schemas.microsoft.com/office/drawing/2014/main" id="{CA67A67F-94A7-4430-AA87-EFFAB3117A1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250" name="Text Box 1">
          <a:extLst>
            <a:ext uri="{FF2B5EF4-FFF2-40B4-BE49-F238E27FC236}">
              <a16:creationId xmlns:a16="http://schemas.microsoft.com/office/drawing/2014/main" id="{AB8663B0-3560-46E5-8B19-9DFF4A5F4AD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251" name="Text Box 1">
          <a:extLst>
            <a:ext uri="{FF2B5EF4-FFF2-40B4-BE49-F238E27FC236}">
              <a16:creationId xmlns:a16="http://schemas.microsoft.com/office/drawing/2014/main" id="{DD680F89-7CA8-49D2-8E1F-C5F25120502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252" name="Text Box 1">
          <a:extLst>
            <a:ext uri="{FF2B5EF4-FFF2-40B4-BE49-F238E27FC236}">
              <a16:creationId xmlns:a16="http://schemas.microsoft.com/office/drawing/2014/main" id="{4C144EEC-DA93-4306-BD5D-8E9687B0681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253" name="Text Box 1">
          <a:extLst>
            <a:ext uri="{FF2B5EF4-FFF2-40B4-BE49-F238E27FC236}">
              <a16:creationId xmlns:a16="http://schemas.microsoft.com/office/drawing/2014/main" id="{E4F2550E-6900-47C5-B2F3-A4589AF6EA5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254" name="Text Box 1">
          <a:extLst>
            <a:ext uri="{FF2B5EF4-FFF2-40B4-BE49-F238E27FC236}">
              <a16:creationId xmlns:a16="http://schemas.microsoft.com/office/drawing/2014/main" id="{0F99B26A-EDFA-496E-8B7C-058A845DB14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255" name="Text Box 1">
          <a:extLst>
            <a:ext uri="{FF2B5EF4-FFF2-40B4-BE49-F238E27FC236}">
              <a16:creationId xmlns:a16="http://schemas.microsoft.com/office/drawing/2014/main" id="{DB216517-A8BE-4F0B-A86F-A1ACDED9266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256" name="Text Box 1">
          <a:extLst>
            <a:ext uri="{FF2B5EF4-FFF2-40B4-BE49-F238E27FC236}">
              <a16:creationId xmlns:a16="http://schemas.microsoft.com/office/drawing/2014/main" id="{D4994385-6C2E-477E-B400-3CB8AE87B0C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257" name="Text Box 1">
          <a:extLst>
            <a:ext uri="{FF2B5EF4-FFF2-40B4-BE49-F238E27FC236}">
              <a16:creationId xmlns:a16="http://schemas.microsoft.com/office/drawing/2014/main" id="{DE47BB0E-3780-4356-B574-B997FC6A25E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258" name="Text Box 1">
          <a:extLst>
            <a:ext uri="{FF2B5EF4-FFF2-40B4-BE49-F238E27FC236}">
              <a16:creationId xmlns:a16="http://schemas.microsoft.com/office/drawing/2014/main" id="{46FF2D7F-57FA-4645-8958-146753DEFC3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259" name="Text Box 1">
          <a:extLst>
            <a:ext uri="{FF2B5EF4-FFF2-40B4-BE49-F238E27FC236}">
              <a16:creationId xmlns:a16="http://schemas.microsoft.com/office/drawing/2014/main" id="{2563F811-B9E6-4A78-83D2-4BC3790B847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260" name="Text Box 1">
          <a:extLst>
            <a:ext uri="{FF2B5EF4-FFF2-40B4-BE49-F238E27FC236}">
              <a16:creationId xmlns:a16="http://schemas.microsoft.com/office/drawing/2014/main" id="{8CB4BE68-F7CD-4AA4-9048-CB2A88EB1DB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261" name="Text Box 1">
          <a:extLst>
            <a:ext uri="{FF2B5EF4-FFF2-40B4-BE49-F238E27FC236}">
              <a16:creationId xmlns:a16="http://schemas.microsoft.com/office/drawing/2014/main" id="{BC3E78EF-CC53-4D55-9777-30FA54F5F26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262" name="Text Box 1">
          <a:extLst>
            <a:ext uri="{FF2B5EF4-FFF2-40B4-BE49-F238E27FC236}">
              <a16:creationId xmlns:a16="http://schemas.microsoft.com/office/drawing/2014/main" id="{82218486-778A-45B9-BADE-CAC5F55E0B3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263" name="Text Box 1">
          <a:extLst>
            <a:ext uri="{FF2B5EF4-FFF2-40B4-BE49-F238E27FC236}">
              <a16:creationId xmlns:a16="http://schemas.microsoft.com/office/drawing/2014/main" id="{59907449-33E9-4C13-BBC6-1F8787E9B7F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264" name="Text Box 1">
          <a:extLst>
            <a:ext uri="{FF2B5EF4-FFF2-40B4-BE49-F238E27FC236}">
              <a16:creationId xmlns:a16="http://schemas.microsoft.com/office/drawing/2014/main" id="{CA1C02BF-3E0C-4633-ADC7-21063515663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265" name="Text Box 1">
          <a:extLst>
            <a:ext uri="{FF2B5EF4-FFF2-40B4-BE49-F238E27FC236}">
              <a16:creationId xmlns:a16="http://schemas.microsoft.com/office/drawing/2014/main" id="{2CABFCFC-C46D-4127-A4F1-7F8DEFD6D16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266" name="Text Box 1">
          <a:extLst>
            <a:ext uri="{FF2B5EF4-FFF2-40B4-BE49-F238E27FC236}">
              <a16:creationId xmlns:a16="http://schemas.microsoft.com/office/drawing/2014/main" id="{81B54E29-3EB1-4FF7-9644-FDF7EEBFC65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267" name="Text Box 1">
          <a:extLst>
            <a:ext uri="{FF2B5EF4-FFF2-40B4-BE49-F238E27FC236}">
              <a16:creationId xmlns:a16="http://schemas.microsoft.com/office/drawing/2014/main" id="{196C392A-12CC-4815-A6BE-8E8A0A5D47C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268" name="Text Box 1">
          <a:extLst>
            <a:ext uri="{FF2B5EF4-FFF2-40B4-BE49-F238E27FC236}">
              <a16:creationId xmlns:a16="http://schemas.microsoft.com/office/drawing/2014/main" id="{2DD5C028-40C3-4C93-9B9B-F30AD599FBA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269" name="Text Box 1">
          <a:extLst>
            <a:ext uri="{FF2B5EF4-FFF2-40B4-BE49-F238E27FC236}">
              <a16:creationId xmlns:a16="http://schemas.microsoft.com/office/drawing/2014/main" id="{4C023CE8-5538-4F4B-98E9-D1420869349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270" name="Text Box 1">
          <a:extLst>
            <a:ext uri="{FF2B5EF4-FFF2-40B4-BE49-F238E27FC236}">
              <a16:creationId xmlns:a16="http://schemas.microsoft.com/office/drawing/2014/main" id="{673D176C-29FF-47F7-8662-C6DAE7DA19F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271" name="Text Box 1">
          <a:extLst>
            <a:ext uri="{FF2B5EF4-FFF2-40B4-BE49-F238E27FC236}">
              <a16:creationId xmlns:a16="http://schemas.microsoft.com/office/drawing/2014/main" id="{128AAEA5-87B7-4469-97BE-A60C2BC212B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272" name="Text Box 1">
          <a:extLst>
            <a:ext uri="{FF2B5EF4-FFF2-40B4-BE49-F238E27FC236}">
              <a16:creationId xmlns:a16="http://schemas.microsoft.com/office/drawing/2014/main" id="{6A6A4EB2-9C45-4ED7-A6FA-A8BFD01E69F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273" name="Text Box 1">
          <a:extLst>
            <a:ext uri="{FF2B5EF4-FFF2-40B4-BE49-F238E27FC236}">
              <a16:creationId xmlns:a16="http://schemas.microsoft.com/office/drawing/2014/main" id="{08120469-1F08-4149-8FAE-5F6DF50F2D3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274" name="Text Box 1">
          <a:extLst>
            <a:ext uri="{FF2B5EF4-FFF2-40B4-BE49-F238E27FC236}">
              <a16:creationId xmlns:a16="http://schemas.microsoft.com/office/drawing/2014/main" id="{CD83D1AB-5C73-45B7-A1B0-BC0FC5175E8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275" name="Text Box 1">
          <a:extLst>
            <a:ext uri="{FF2B5EF4-FFF2-40B4-BE49-F238E27FC236}">
              <a16:creationId xmlns:a16="http://schemas.microsoft.com/office/drawing/2014/main" id="{52CCE861-FAAA-4C66-AAF3-87C0FAA4788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276" name="Text Box 1">
          <a:extLst>
            <a:ext uri="{FF2B5EF4-FFF2-40B4-BE49-F238E27FC236}">
              <a16:creationId xmlns:a16="http://schemas.microsoft.com/office/drawing/2014/main" id="{78A11EF4-DD20-4036-A515-C97F973F5DD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277" name="Text Box 1">
          <a:extLst>
            <a:ext uri="{FF2B5EF4-FFF2-40B4-BE49-F238E27FC236}">
              <a16:creationId xmlns:a16="http://schemas.microsoft.com/office/drawing/2014/main" id="{F5E53148-6B0D-42D2-A5D3-6688A11DD89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278" name="Text Box 1">
          <a:extLst>
            <a:ext uri="{FF2B5EF4-FFF2-40B4-BE49-F238E27FC236}">
              <a16:creationId xmlns:a16="http://schemas.microsoft.com/office/drawing/2014/main" id="{89F2746E-7491-4D02-B8D6-BAF4A9B7C41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279" name="Text Box 1">
          <a:extLst>
            <a:ext uri="{FF2B5EF4-FFF2-40B4-BE49-F238E27FC236}">
              <a16:creationId xmlns:a16="http://schemas.microsoft.com/office/drawing/2014/main" id="{A7972321-0362-49BD-BDFC-2CF8335BF9E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280" name="Text Box 1">
          <a:extLst>
            <a:ext uri="{FF2B5EF4-FFF2-40B4-BE49-F238E27FC236}">
              <a16:creationId xmlns:a16="http://schemas.microsoft.com/office/drawing/2014/main" id="{DCB921FB-0E0F-4349-B42F-D2F3BA3F6E6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281" name="Text Box 1">
          <a:extLst>
            <a:ext uri="{FF2B5EF4-FFF2-40B4-BE49-F238E27FC236}">
              <a16:creationId xmlns:a16="http://schemas.microsoft.com/office/drawing/2014/main" id="{025F840A-B9AC-482E-B6A3-538E2055A9F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282" name="Text Box 1">
          <a:extLst>
            <a:ext uri="{FF2B5EF4-FFF2-40B4-BE49-F238E27FC236}">
              <a16:creationId xmlns:a16="http://schemas.microsoft.com/office/drawing/2014/main" id="{8B124E95-20BF-4B22-99A7-5706DD7F3FF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283" name="Text Box 1">
          <a:extLst>
            <a:ext uri="{FF2B5EF4-FFF2-40B4-BE49-F238E27FC236}">
              <a16:creationId xmlns:a16="http://schemas.microsoft.com/office/drawing/2014/main" id="{69D5DFA1-A375-4014-9FCB-F9B122FA69E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284" name="Text Box 1">
          <a:extLst>
            <a:ext uri="{FF2B5EF4-FFF2-40B4-BE49-F238E27FC236}">
              <a16:creationId xmlns:a16="http://schemas.microsoft.com/office/drawing/2014/main" id="{CD4057F3-4B62-4CA4-9969-E535E1C759E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285" name="Text Box 1">
          <a:extLst>
            <a:ext uri="{FF2B5EF4-FFF2-40B4-BE49-F238E27FC236}">
              <a16:creationId xmlns:a16="http://schemas.microsoft.com/office/drawing/2014/main" id="{E1F3601A-3F44-49FB-8626-60ABA0CED76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286" name="Text Box 1">
          <a:extLst>
            <a:ext uri="{FF2B5EF4-FFF2-40B4-BE49-F238E27FC236}">
              <a16:creationId xmlns:a16="http://schemas.microsoft.com/office/drawing/2014/main" id="{F2192D21-BAC9-4985-8E23-753A886859E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287" name="Text Box 1">
          <a:extLst>
            <a:ext uri="{FF2B5EF4-FFF2-40B4-BE49-F238E27FC236}">
              <a16:creationId xmlns:a16="http://schemas.microsoft.com/office/drawing/2014/main" id="{B426B51A-211A-44B0-9C96-59A6EFBF466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288" name="Text Box 1">
          <a:extLst>
            <a:ext uri="{FF2B5EF4-FFF2-40B4-BE49-F238E27FC236}">
              <a16:creationId xmlns:a16="http://schemas.microsoft.com/office/drawing/2014/main" id="{DAED952E-0CD7-48D6-8F48-1EFF9986840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289" name="Text Box 1">
          <a:extLst>
            <a:ext uri="{FF2B5EF4-FFF2-40B4-BE49-F238E27FC236}">
              <a16:creationId xmlns:a16="http://schemas.microsoft.com/office/drawing/2014/main" id="{64F22DD5-BC89-406D-8042-D9A27ED7B57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290" name="Text Box 1">
          <a:extLst>
            <a:ext uri="{FF2B5EF4-FFF2-40B4-BE49-F238E27FC236}">
              <a16:creationId xmlns:a16="http://schemas.microsoft.com/office/drawing/2014/main" id="{605AAB5F-B31D-4B7B-BFF5-A8AC44AB4F4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291" name="Text Box 1">
          <a:extLst>
            <a:ext uri="{FF2B5EF4-FFF2-40B4-BE49-F238E27FC236}">
              <a16:creationId xmlns:a16="http://schemas.microsoft.com/office/drawing/2014/main" id="{BD1CA665-AF84-41B0-918D-34D5BDCE4DC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292" name="Text Box 1">
          <a:extLst>
            <a:ext uri="{FF2B5EF4-FFF2-40B4-BE49-F238E27FC236}">
              <a16:creationId xmlns:a16="http://schemas.microsoft.com/office/drawing/2014/main" id="{5626718A-A518-4D69-B771-0601E8F9FBC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293" name="Text Box 1">
          <a:extLst>
            <a:ext uri="{FF2B5EF4-FFF2-40B4-BE49-F238E27FC236}">
              <a16:creationId xmlns:a16="http://schemas.microsoft.com/office/drawing/2014/main" id="{8E816202-B077-41BE-ACD0-1F6B2C35467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294" name="Text Box 1">
          <a:extLst>
            <a:ext uri="{FF2B5EF4-FFF2-40B4-BE49-F238E27FC236}">
              <a16:creationId xmlns:a16="http://schemas.microsoft.com/office/drawing/2014/main" id="{FA34BD5D-FDDD-464A-9AA8-0B52A443957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295" name="Text Box 1">
          <a:extLst>
            <a:ext uri="{FF2B5EF4-FFF2-40B4-BE49-F238E27FC236}">
              <a16:creationId xmlns:a16="http://schemas.microsoft.com/office/drawing/2014/main" id="{521465A4-9C78-4FBD-9511-BBC8C73AFE3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296" name="Text Box 1">
          <a:extLst>
            <a:ext uri="{FF2B5EF4-FFF2-40B4-BE49-F238E27FC236}">
              <a16:creationId xmlns:a16="http://schemas.microsoft.com/office/drawing/2014/main" id="{3913B86F-7111-4D63-BA9F-4A52414850C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297" name="Text Box 1">
          <a:extLst>
            <a:ext uri="{FF2B5EF4-FFF2-40B4-BE49-F238E27FC236}">
              <a16:creationId xmlns:a16="http://schemas.microsoft.com/office/drawing/2014/main" id="{7A72310A-B486-4D43-99B3-A62EB123E9E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298" name="Text Box 1">
          <a:extLst>
            <a:ext uri="{FF2B5EF4-FFF2-40B4-BE49-F238E27FC236}">
              <a16:creationId xmlns:a16="http://schemas.microsoft.com/office/drawing/2014/main" id="{4022353A-C552-4D92-AAE3-754BDE46102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299" name="Text Box 1">
          <a:extLst>
            <a:ext uri="{FF2B5EF4-FFF2-40B4-BE49-F238E27FC236}">
              <a16:creationId xmlns:a16="http://schemas.microsoft.com/office/drawing/2014/main" id="{0D60CE44-C3E8-4657-A1FF-43AA73521E8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300" name="Text Box 1">
          <a:extLst>
            <a:ext uri="{FF2B5EF4-FFF2-40B4-BE49-F238E27FC236}">
              <a16:creationId xmlns:a16="http://schemas.microsoft.com/office/drawing/2014/main" id="{86C5843F-C4A2-4270-ADEB-76CFE745E5D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301" name="Text Box 1">
          <a:extLst>
            <a:ext uri="{FF2B5EF4-FFF2-40B4-BE49-F238E27FC236}">
              <a16:creationId xmlns:a16="http://schemas.microsoft.com/office/drawing/2014/main" id="{88DEA8D6-6C05-4374-B297-CAB2E670DB1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302" name="Text Box 1">
          <a:extLst>
            <a:ext uri="{FF2B5EF4-FFF2-40B4-BE49-F238E27FC236}">
              <a16:creationId xmlns:a16="http://schemas.microsoft.com/office/drawing/2014/main" id="{51AB64DE-D5B4-4889-960F-95D0F167241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303" name="Text Box 1">
          <a:extLst>
            <a:ext uri="{FF2B5EF4-FFF2-40B4-BE49-F238E27FC236}">
              <a16:creationId xmlns:a16="http://schemas.microsoft.com/office/drawing/2014/main" id="{3E52051D-C707-4867-863D-01D2407B2D7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304" name="Text Box 1">
          <a:extLst>
            <a:ext uri="{FF2B5EF4-FFF2-40B4-BE49-F238E27FC236}">
              <a16:creationId xmlns:a16="http://schemas.microsoft.com/office/drawing/2014/main" id="{117962C3-502D-4C3E-8FFF-7572D05AE0D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305" name="Text Box 1">
          <a:extLst>
            <a:ext uri="{FF2B5EF4-FFF2-40B4-BE49-F238E27FC236}">
              <a16:creationId xmlns:a16="http://schemas.microsoft.com/office/drawing/2014/main" id="{3C36EF83-425B-497F-93EB-F6C4C1E3EC6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306" name="Text Box 1">
          <a:extLst>
            <a:ext uri="{FF2B5EF4-FFF2-40B4-BE49-F238E27FC236}">
              <a16:creationId xmlns:a16="http://schemas.microsoft.com/office/drawing/2014/main" id="{220F6BAC-0107-4CAE-AAEA-5F80793ACC7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307" name="Text Box 1">
          <a:extLst>
            <a:ext uri="{FF2B5EF4-FFF2-40B4-BE49-F238E27FC236}">
              <a16:creationId xmlns:a16="http://schemas.microsoft.com/office/drawing/2014/main" id="{C1A73C0A-4968-43F0-A8B8-0C8F547BA98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308" name="Text Box 1">
          <a:extLst>
            <a:ext uri="{FF2B5EF4-FFF2-40B4-BE49-F238E27FC236}">
              <a16:creationId xmlns:a16="http://schemas.microsoft.com/office/drawing/2014/main" id="{E0662F01-5FAC-4586-B15A-2195E968692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309" name="Text Box 1">
          <a:extLst>
            <a:ext uri="{FF2B5EF4-FFF2-40B4-BE49-F238E27FC236}">
              <a16:creationId xmlns:a16="http://schemas.microsoft.com/office/drawing/2014/main" id="{E9DAA8B8-14BF-4167-9FA9-21C6C26368F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310" name="Text Box 1">
          <a:extLst>
            <a:ext uri="{FF2B5EF4-FFF2-40B4-BE49-F238E27FC236}">
              <a16:creationId xmlns:a16="http://schemas.microsoft.com/office/drawing/2014/main" id="{63E91E8F-C92C-40E2-AC9D-1705B279B07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311" name="Text Box 1">
          <a:extLst>
            <a:ext uri="{FF2B5EF4-FFF2-40B4-BE49-F238E27FC236}">
              <a16:creationId xmlns:a16="http://schemas.microsoft.com/office/drawing/2014/main" id="{121373F1-E274-4333-844F-BDA60EC1809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312" name="Text Box 1">
          <a:extLst>
            <a:ext uri="{FF2B5EF4-FFF2-40B4-BE49-F238E27FC236}">
              <a16:creationId xmlns:a16="http://schemas.microsoft.com/office/drawing/2014/main" id="{2EB0AC45-81DB-4123-8958-863E510304B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313" name="Text Box 1">
          <a:extLst>
            <a:ext uri="{FF2B5EF4-FFF2-40B4-BE49-F238E27FC236}">
              <a16:creationId xmlns:a16="http://schemas.microsoft.com/office/drawing/2014/main" id="{47E27464-AAD3-4519-8204-BC20EE52A29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314" name="Text Box 1">
          <a:extLst>
            <a:ext uri="{FF2B5EF4-FFF2-40B4-BE49-F238E27FC236}">
              <a16:creationId xmlns:a16="http://schemas.microsoft.com/office/drawing/2014/main" id="{B55E875A-0740-4128-BE04-088203F20C1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315" name="Text Box 1">
          <a:extLst>
            <a:ext uri="{FF2B5EF4-FFF2-40B4-BE49-F238E27FC236}">
              <a16:creationId xmlns:a16="http://schemas.microsoft.com/office/drawing/2014/main" id="{72FFB4F1-13F6-48F6-9B5D-0EC9AEE77BC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316" name="Text Box 1">
          <a:extLst>
            <a:ext uri="{FF2B5EF4-FFF2-40B4-BE49-F238E27FC236}">
              <a16:creationId xmlns:a16="http://schemas.microsoft.com/office/drawing/2014/main" id="{6114BD22-4BC9-474B-B958-A0DF5BEB8AE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317" name="Text Box 1">
          <a:extLst>
            <a:ext uri="{FF2B5EF4-FFF2-40B4-BE49-F238E27FC236}">
              <a16:creationId xmlns:a16="http://schemas.microsoft.com/office/drawing/2014/main" id="{48AF9AA0-5485-42ED-A357-1233E4E05D5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318" name="Text Box 1">
          <a:extLst>
            <a:ext uri="{FF2B5EF4-FFF2-40B4-BE49-F238E27FC236}">
              <a16:creationId xmlns:a16="http://schemas.microsoft.com/office/drawing/2014/main" id="{1F5DFA34-BDCA-44A3-94D2-DC967AEA4C8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319" name="Text Box 1">
          <a:extLst>
            <a:ext uri="{FF2B5EF4-FFF2-40B4-BE49-F238E27FC236}">
              <a16:creationId xmlns:a16="http://schemas.microsoft.com/office/drawing/2014/main" id="{43FAC518-5D8F-4E58-8A6C-5B935CDB748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320" name="Text Box 1">
          <a:extLst>
            <a:ext uri="{FF2B5EF4-FFF2-40B4-BE49-F238E27FC236}">
              <a16:creationId xmlns:a16="http://schemas.microsoft.com/office/drawing/2014/main" id="{45849808-DC24-4800-A161-4044151C2FB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321" name="Text Box 1">
          <a:extLst>
            <a:ext uri="{FF2B5EF4-FFF2-40B4-BE49-F238E27FC236}">
              <a16:creationId xmlns:a16="http://schemas.microsoft.com/office/drawing/2014/main" id="{6015D461-FAD1-479F-996D-DF2B03C73E8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322" name="Text Box 1">
          <a:extLst>
            <a:ext uri="{FF2B5EF4-FFF2-40B4-BE49-F238E27FC236}">
              <a16:creationId xmlns:a16="http://schemas.microsoft.com/office/drawing/2014/main" id="{B79A25A8-BC3F-479B-819E-DAFA650EDD6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323" name="Text Box 1">
          <a:extLst>
            <a:ext uri="{FF2B5EF4-FFF2-40B4-BE49-F238E27FC236}">
              <a16:creationId xmlns:a16="http://schemas.microsoft.com/office/drawing/2014/main" id="{D423E4A3-7430-41C5-B9D5-2F196475621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324" name="Text Box 1">
          <a:extLst>
            <a:ext uri="{FF2B5EF4-FFF2-40B4-BE49-F238E27FC236}">
              <a16:creationId xmlns:a16="http://schemas.microsoft.com/office/drawing/2014/main" id="{2BE1CFC2-CD69-44D6-A380-F68F3E9E05B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325" name="Text Box 1">
          <a:extLst>
            <a:ext uri="{FF2B5EF4-FFF2-40B4-BE49-F238E27FC236}">
              <a16:creationId xmlns:a16="http://schemas.microsoft.com/office/drawing/2014/main" id="{1BEC31C2-4A93-42B6-8894-56187F62D54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326" name="Text Box 1">
          <a:extLst>
            <a:ext uri="{FF2B5EF4-FFF2-40B4-BE49-F238E27FC236}">
              <a16:creationId xmlns:a16="http://schemas.microsoft.com/office/drawing/2014/main" id="{0979660E-30B2-4C14-AB62-2D42A6C0741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327" name="Text Box 1">
          <a:extLst>
            <a:ext uri="{FF2B5EF4-FFF2-40B4-BE49-F238E27FC236}">
              <a16:creationId xmlns:a16="http://schemas.microsoft.com/office/drawing/2014/main" id="{8543C808-CB26-4156-BEBA-0F2B433EEF8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328" name="Text Box 1">
          <a:extLst>
            <a:ext uri="{FF2B5EF4-FFF2-40B4-BE49-F238E27FC236}">
              <a16:creationId xmlns:a16="http://schemas.microsoft.com/office/drawing/2014/main" id="{EA18C4A8-E07E-434F-ACA1-531F060B174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329" name="Text Box 1">
          <a:extLst>
            <a:ext uri="{FF2B5EF4-FFF2-40B4-BE49-F238E27FC236}">
              <a16:creationId xmlns:a16="http://schemas.microsoft.com/office/drawing/2014/main" id="{8A9025A4-5755-4912-9F19-8CCD1E3B106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330" name="Text Box 1">
          <a:extLst>
            <a:ext uri="{FF2B5EF4-FFF2-40B4-BE49-F238E27FC236}">
              <a16:creationId xmlns:a16="http://schemas.microsoft.com/office/drawing/2014/main" id="{322F5644-864A-415F-B8AD-66203CF75A3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331" name="Text Box 1">
          <a:extLst>
            <a:ext uri="{FF2B5EF4-FFF2-40B4-BE49-F238E27FC236}">
              <a16:creationId xmlns:a16="http://schemas.microsoft.com/office/drawing/2014/main" id="{CE89E84E-A893-4DBC-911D-82347C407C1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332" name="Text Box 1">
          <a:extLst>
            <a:ext uri="{FF2B5EF4-FFF2-40B4-BE49-F238E27FC236}">
              <a16:creationId xmlns:a16="http://schemas.microsoft.com/office/drawing/2014/main" id="{3E395E13-09FA-4C19-B261-CA4AFDF019F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333" name="Text Box 1">
          <a:extLst>
            <a:ext uri="{FF2B5EF4-FFF2-40B4-BE49-F238E27FC236}">
              <a16:creationId xmlns:a16="http://schemas.microsoft.com/office/drawing/2014/main" id="{6F53865A-D54D-4615-BFAA-FC61A643A08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334" name="Text Box 1">
          <a:extLst>
            <a:ext uri="{FF2B5EF4-FFF2-40B4-BE49-F238E27FC236}">
              <a16:creationId xmlns:a16="http://schemas.microsoft.com/office/drawing/2014/main" id="{3D611A23-E333-462D-B870-CCECD7B590E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335" name="Text Box 1">
          <a:extLst>
            <a:ext uri="{FF2B5EF4-FFF2-40B4-BE49-F238E27FC236}">
              <a16:creationId xmlns:a16="http://schemas.microsoft.com/office/drawing/2014/main" id="{B5C42F45-AA6F-4FFB-BBA5-1B6A7E51565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336" name="Text Box 1">
          <a:extLst>
            <a:ext uri="{FF2B5EF4-FFF2-40B4-BE49-F238E27FC236}">
              <a16:creationId xmlns:a16="http://schemas.microsoft.com/office/drawing/2014/main" id="{5BD7FB28-43E7-4060-8C34-DCB9576B0A7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337" name="Text Box 1">
          <a:extLst>
            <a:ext uri="{FF2B5EF4-FFF2-40B4-BE49-F238E27FC236}">
              <a16:creationId xmlns:a16="http://schemas.microsoft.com/office/drawing/2014/main" id="{B79F0471-FE86-460D-8CD8-3B2937457CD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338" name="Text Box 1">
          <a:extLst>
            <a:ext uri="{FF2B5EF4-FFF2-40B4-BE49-F238E27FC236}">
              <a16:creationId xmlns:a16="http://schemas.microsoft.com/office/drawing/2014/main" id="{B9E6413F-2F10-4E77-ABED-58B99AA619F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339" name="Text Box 1">
          <a:extLst>
            <a:ext uri="{FF2B5EF4-FFF2-40B4-BE49-F238E27FC236}">
              <a16:creationId xmlns:a16="http://schemas.microsoft.com/office/drawing/2014/main" id="{7406448E-3B22-4B5E-87D5-EE0D787AECC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340" name="Text Box 1">
          <a:extLst>
            <a:ext uri="{FF2B5EF4-FFF2-40B4-BE49-F238E27FC236}">
              <a16:creationId xmlns:a16="http://schemas.microsoft.com/office/drawing/2014/main" id="{C919CEF6-C35C-450C-AA0F-1B6F10E7FE4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341" name="Text Box 1">
          <a:extLst>
            <a:ext uri="{FF2B5EF4-FFF2-40B4-BE49-F238E27FC236}">
              <a16:creationId xmlns:a16="http://schemas.microsoft.com/office/drawing/2014/main" id="{75BCD36A-499F-4D90-95EA-7B3DFF2E719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342" name="Text Box 1">
          <a:extLst>
            <a:ext uri="{FF2B5EF4-FFF2-40B4-BE49-F238E27FC236}">
              <a16:creationId xmlns:a16="http://schemas.microsoft.com/office/drawing/2014/main" id="{381E6EDA-AFA2-4AE3-95A4-D2F04EAE665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343" name="Text Box 1">
          <a:extLst>
            <a:ext uri="{FF2B5EF4-FFF2-40B4-BE49-F238E27FC236}">
              <a16:creationId xmlns:a16="http://schemas.microsoft.com/office/drawing/2014/main" id="{C0E1AF6C-B063-4243-B9F2-5BBA49E38BA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344" name="Text Box 1">
          <a:extLst>
            <a:ext uri="{FF2B5EF4-FFF2-40B4-BE49-F238E27FC236}">
              <a16:creationId xmlns:a16="http://schemas.microsoft.com/office/drawing/2014/main" id="{FE36C53E-05E8-4503-81A1-DD8AE61006A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345" name="Text Box 1">
          <a:extLst>
            <a:ext uri="{FF2B5EF4-FFF2-40B4-BE49-F238E27FC236}">
              <a16:creationId xmlns:a16="http://schemas.microsoft.com/office/drawing/2014/main" id="{6996DDA5-294D-4EB4-AE66-F228130BAE4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346" name="Text Box 1">
          <a:extLst>
            <a:ext uri="{FF2B5EF4-FFF2-40B4-BE49-F238E27FC236}">
              <a16:creationId xmlns:a16="http://schemas.microsoft.com/office/drawing/2014/main" id="{E7B07A4F-A66B-4CBE-A8A0-5CF0B64CFAD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347" name="Text Box 1">
          <a:extLst>
            <a:ext uri="{FF2B5EF4-FFF2-40B4-BE49-F238E27FC236}">
              <a16:creationId xmlns:a16="http://schemas.microsoft.com/office/drawing/2014/main" id="{4204CC1D-CCCD-4EB8-8688-F6B6CAE0D48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348" name="Text Box 1">
          <a:extLst>
            <a:ext uri="{FF2B5EF4-FFF2-40B4-BE49-F238E27FC236}">
              <a16:creationId xmlns:a16="http://schemas.microsoft.com/office/drawing/2014/main" id="{4196A78B-F280-4EB8-B040-15B8738C846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349" name="Text Box 1">
          <a:extLst>
            <a:ext uri="{FF2B5EF4-FFF2-40B4-BE49-F238E27FC236}">
              <a16:creationId xmlns:a16="http://schemas.microsoft.com/office/drawing/2014/main" id="{DB37DFA6-6E0C-4A31-AAFB-9E6D148CBB2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350" name="Text Box 1">
          <a:extLst>
            <a:ext uri="{FF2B5EF4-FFF2-40B4-BE49-F238E27FC236}">
              <a16:creationId xmlns:a16="http://schemas.microsoft.com/office/drawing/2014/main" id="{3F78E56A-65F3-44BC-8A8E-A3C917807EA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351" name="Text Box 1">
          <a:extLst>
            <a:ext uri="{FF2B5EF4-FFF2-40B4-BE49-F238E27FC236}">
              <a16:creationId xmlns:a16="http://schemas.microsoft.com/office/drawing/2014/main" id="{81D282AA-9662-4902-89E0-EA186A894CB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352" name="Text Box 1">
          <a:extLst>
            <a:ext uri="{FF2B5EF4-FFF2-40B4-BE49-F238E27FC236}">
              <a16:creationId xmlns:a16="http://schemas.microsoft.com/office/drawing/2014/main" id="{C48DCDB9-F425-4C29-AB0A-9CF8A2657D7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353" name="Text Box 1">
          <a:extLst>
            <a:ext uri="{FF2B5EF4-FFF2-40B4-BE49-F238E27FC236}">
              <a16:creationId xmlns:a16="http://schemas.microsoft.com/office/drawing/2014/main" id="{FFED3C18-B359-410C-AA4A-F48153F3139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354" name="Text Box 1">
          <a:extLst>
            <a:ext uri="{FF2B5EF4-FFF2-40B4-BE49-F238E27FC236}">
              <a16:creationId xmlns:a16="http://schemas.microsoft.com/office/drawing/2014/main" id="{D49F61F6-11ED-44C6-83D1-60268251F99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355" name="Text Box 1">
          <a:extLst>
            <a:ext uri="{FF2B5EF4-FFF2-40B4-BE49-F238E27FC236}">
              <a16:creationId xmlns:a16="http://schemas.microsoft.com/office/drawing/2014/main" id="{421A4947-80C5-4845-9523-DFB4FD8C0B6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356" name="Text Box 1">
          <a:extLst>
            <a:ext uri="{FF2B5EF4-FFF2-40B4-BE49-F238E27FC236}">
              <a16:creationId xmlns:a16="http://schemas.microsoft.com/office/drawing/2014/main" id="{F65D1058-0773-4D40-B78B-C86B55C5BCC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357" name="Text Box 1">
          <a:extLst>
            <a:ext uri="{FF2B5EF4-FFF2-40B4-BE49-F238E27FC236}">
              <a16:creationId xmlns:a16="http://schemas.microsoft.com/office/drawing/2014/main" id="{01318735-1DA8-41EB-8A0F-2D43A49535B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358" name="Text Box 1">
          <a:extLst>
            <a:ext uri="{FF2B5EF4-FFF2-40B4-BE49-F238E27FC236}">
              <a16:creationId xmlns:a16="http://schemas.microsoft.com/office/drawing/2014/main" id="{76370EE8-ED2D-4A39-9224-F99D905C8A7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359" name="Text Box 1">
          <a:extLst>
            <a:ext uri="{FF2B5EF4-FFF2-40B4-BE49-F238E27FC236}">
              <a16:creationId xmlns:a16="http://schemas.microsoft.com/office/drawing/2014/main" id="{EE169BB2-6CE5-46DB-8390-E772FCDF34A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360" name="Text Box 1">
          <a:extLst>
            <a:ext uri="{FF2B5EF4-FFF2-40B4-BE49-F238E27FC236}">
              <a16:creationId xmlns:a16="http://schemas.microsoft.com/office/drawing/2014/main" id="{8F09BC9F-0219-4558-9735-586F2B6678C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361" name="Text Box 1">
          <a:extLst>
            <a:ext uri="{FF2B5EF4-FFF2-40B4-BE49-F238E27FC236}">
              <a16:creationId xmlns:a16="http://schemas.microsoft.com/office/drawing/2014/main" id="{9C76B99F-0A11-4872-A156-4AD317E15FA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362" name="Text Box 1">
          <a:extLst>
            <a:ext uri="{FF2B5EF4-FFF2-40B4-BE49-F238E27FC236}">
              <a16:creationId xmlns:a16="http://schemas.microsoft.com/office/drawing/2014/main" id="{185D4F24-EA1E-456C-88A5-BC12FF53667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363" name="Text Box 1">
          <a:extLst>
            <a:ext uri="{FF2B5EF4-FFF2-40B4-BE49-F238E27FC236}">
              <a16:creationId xmlns:a16="http://schemas.microsoft.com/office/drawing/2014/main" id="{8881F0F3-FAA1-4824-A220-FAB531B33D0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364" name="Text Box 1">
          <a:extLst>
            <a:ext uri="{FF2B5EF4-FFF2-40B4-BE49-F238E27FC236}">
              <a16:creationId xmlns:a16="http://schemas.microsoft.com/office/drawing/2014/main" id="{7116EFEC-3C80-4C91-AE11-CACF47F852D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365" name="Text Box 1">
          <a:extLst>
            <a:ext uri="{FF2B5EF4-FFF2-40B4-BE49-F238E27FC236}">
              <a16:creationId xmlns:a16="http://schemas.microsoft.com/office/drawing/2014/main" id="{C15946B6-A407-4B9F-86E4-47471E5FB3D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366" name="Text Box 1">
          <a:extLst>
            <a:ext uri="{FF2B5EF4-FFF2-40B4-BE49-F238E27FC236}">
              <a16:creationId xmlns:a16="http://schemas.microsoft.com/office/drawing/2014/main" id="{A31EFE98-F793-495B-96DB-7EED4DDC3FC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367" name="Text Box 1">
          <a:extLst>
            <a:ext uri="{FF2B5EF4-FFF2-40B4-BE49-F238E27FC236}">
              <a16:creationId xmlns:a16="http://schemas.microsoft.com/office/drawing/2014/main" id="{0E8F35D8-5EDB-484A-9DAC-B5DB4E3FBA6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368" name="Text Box 1">
          <a:extLst>
            <a:ext uri="{FF2B5EF4-FFF2-40B4-BE49-F238E27FC236}">
              <a16:creationId xmlns:a16="http://schemas.microsoft.com/office/drawing/2014/main" id="{78998616-F993-419C-8193-3B5A030F556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369" name="Text Box 1">
          <a:extLst>
            <a:ext uri="{FF2B5EF4-FFF2-40B4-BE49-F238E27FC236}">
              <a16:creationId xmlns:a16="http://schemas.microsoft.com/office/drawing/2014/main" id="{9F8B608A-5D8B-4BC3-9E67-3A52501318B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370" name="Text Box 1">
          <a:extLst>
            <a:ext uri="{FF2B5EF4-FFF2-40B4-BE49-F238E27FC236}">
              <a16:creationId xmlns:a16="http://schemas.microsoft.com/office/drawing/2014/main" id="{0F258076-463A-4E06-8162-EDC5E107C47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371" name="Text Box 1">
          <a:extLst>
            <a:ext uri="{FF2B5EF4-FFF2-40B4-BE49-F238E27FC236}">
              <a16:creationId xmlns:a16="http://schemas.microsoft.com/office/drawing/2014/main" id="{095DFDF4-1D13-48C5-81BD-5034298346C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372" name="Text Box 1">
          <a:extLst>
            <a:ext uri="{FF2B5EF4-FFF2-40B4-BE49-F238E27FC236}">
              <a16:creationId xmlns:a16="http://schemas.microsoft.com/office/drawing/2014/main" id="{1C57CA08-0045-492A-8945-660DD7EE6A7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373" name="Text Box 1">
          <a:extLst>
            <a:ext uri="{FF2B5EF4-FFF2-40B4-BE49-F238E27FC236}">
              <a16:creationId xmlns:a16="http://schemas.microsoft.com/office/drawing/2014/main" id="{7EA55517-5C77-41B2-B262-79CFC68BC42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374" name="Text Box 1">
          <a:extLst>
            <a:ext uri="{FF2B5EF4-FFF2-40B4-BE49-F238E27FC236}">
              <a16:creationId xmlns:a16="http://schemas.microsoft.com/office/drawing/2014/main" id="{8BBB5D49-0269-4BFA-B5E8-D1D2427290A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375" name="Text Box 1">
          <a:extLst>
            <a:ext uri="{FF2B5EF4-FFF2-40B4-BE49-F238E27FC236}">
              <a16:creationId xmlns:a16="http://schemas.microsoft.com/office/drawing/2014/main" id="{16CC1D66-C809-4858-9B5F-73FBD1063AA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376" name="Text Box 1">
          <a:extLst>
            <a:ext uri="{FF2B5EF4-FFF2-40B4-BE49-F238E27FC236}">
              <a16:creationId xmlns:a16="http://schemas.microsoft.com/office/drawing/2014/main" id="{1EAE5DB3-AEAE-4338-8DD8-67E580115DE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377" name="Text Box 1">
          <a:extLst>
            <a:ext uri="{FF2B5EF4-FFF2-40B4-BE49-F238E27FC236}">
              <a16:creationId xmlns:a16="http://schemas.microsoft.com/office/drawing/2014/main" id="{178E7C26-0AB2-4DAA-A56D-253C3D6E7F3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378" name="Text Box 1">
          <a:extLst>
            <a:ext uri="{FF2B5EF4-FFF2-40B4-BE49-F238E27FC236}">
              <a16:creationId xmlns:a16="http://schemas.microsoft.com/office/drawing/2014/main" id="{7ED060F8-7442-40F3-8656-BFF1682AFC3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379" name="Text Box 1">
          <a:extLst>
            <a:ext uri="{FF2B5EF4-FFF2-40B4-BE49-F238E27FC236}">
              <a16:creationId xmlns:a16="http://schemas.microsoft.com/office/drawing/2014/main" id="{02E3002C-F8E2-4C6D-834A-89C4524CD9D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380" name="Text Box 1">
          <a:extLst>
            <a:ext uri="{FF2B5EF4-FFF2-40B4-BE49-F238E27FC236}">
              <a16:creationId xmlns:a16="http://schemas.microsoft.com/office/drawing/2014/main" id="{41201B69-4D85-493C-9B73-D0904885293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381" name="Text Box 1">
          <a:extLst>
            <a:ext uri="{FF2B5EF4-FFF2-40B4-BE49-F238E27FC236}">
              <a16:creationId xmlns:a16="http://schemas.microsoft.com/office/drawing/2014/main" id="{78C1CDBA-6F9E-4A79-8930-852E3C958C6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382" name="Text Box 1">
          <a:extLst>
            <a:ext uri="{FF2B5EF4-FFF2-40B4-BE49-F238E27FC236}">
              <a16:creationId xmlns:a16="http://schemas.microsoft.com/office/drawing/2014/main" id="{7C97768F-49C0-4C75-8C38-5AE7CD602A0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383" name="Text Box 1">
          <a:extLst>
            <a:ext uri="{FF2B5EF4-FFF2-40B4-BE49-F238E27FC236}">
              <a16:creationId xmlns:a16="http://schemas.microsoft.com/office/drawing/2014/main" id="{1B67620A-91D6-45FA-B75F-DD90D384F30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384" name="Text Box 1">
          <a:extLst>
            <a:ext uri="{FF2B5EF4-FFF2-40B4-BE49-F238E27FC236}">
              <a16:creationId xmlns:a16="http://schemas.microsoft.com/office/drawing/2014/main" id="{8CE2B45D-50CB-4DDD-B19B-B55151D2FB4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385" name="Text Box 1">
          <a:extLst>
            <a:ext uri="{FF2B5EF4-FFF2-40B4-BE49-F238E27FC236}">
              <a16:creationId xmlns:a16="http://schemas.microsoft.com/office/drawing/2014/main" id="{CBF1A5DD-ABD7-433A-A2C8-FC3849A7760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386" name="Text Box 1">
          <a:extLst>
            <a:ext uri="{FF2B5EF4-FFF2-40B4-BE49-F238E27FC236}">
              <a16:creationId xmlns:a16="http://schemas.microsoft.com/office/drawing/2014/main" id="{FE24F9C7-29DE-42E6-BE56-EC24A688DB1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387" name="Text Box 1">
          <a:extLst>
            <a:ext uri="{FF2B5EF4-FFF2-40B4-BE49-F238E27FC236}">
              <a16:creationId xmlns:a16="http://schemas.microsoft.com/office/drawing/2014/main" id="{805BF646-C6C5-4AB5-B0FF-3BA2B2827B4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388" name="Text Box 1">
          <a:extLst>
            <a:ext uri="{FF2B5EF4-FFF2-40B4-BE49-F238E27FC236}">
              <a16:creationId xmlns:a16="http://schemas.microsoft.com/office/drawing/2014/main" id="{E267728B-4269-41FA-A9EC-0C0FE2D53DD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389" name="Text Box 1">
          <a:extLst>
            <a:ext uri="{FF2B5EF4-FFF2-40B4-BE49-F238E27FC236}">
              <a16:creationId xmlns:a16="http://schemas.microsoft.com/office/drawing/2014/main" id="{3892B689-73D0-4BAD-B46F-08E800C9DF7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390" name="Text Box 1">
          <a:extLst>
            <a:ext uri="{FF2B5EF4-FFF2-40B4-BE49-F238E27FC236}">
              <a16:creationId xmlns:a16="http://schemas.microsoft.com/office/drawing/2014/main" id="{E9571858-4384-426A-8920-03209B964DE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391" name="Text Box 1">
          <a:extLst>
            <a:ext uri="{FF2B5EF4-FFF2-40B4-BE49-F238E27FC236}">
              <a16:creationId xmlns:a16="http://schemas.microsoft.com/office/drawing/2014/main" id="{F202D660-A8A4-4E5C-A26F-1BE9E09E514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392" name="Text Box 1">
          <a:extLst>
            <a:ext uri="{FF2B5EF4-FFF2-40B4-BE49-F238E27FC236}">
              <a16:creationId xmlns:a16="http://schemas.microsoft.com/office/drawing/2014/main" id="{8ACD2751-EBAC-4694-A10B-E860DAF1B1E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393" name="Text Box 1">
          <a:extLst>
            <a:ext uri="{FF2B5EF4-FFF2-40B4-BE49-F238E27FC236}">
              <a16:creationId xmlns:a16="http://schemas.microsoft.com/office/drawing/2014/main" id="{0EABDA94-3C51-40B4-B309-67B7B386F15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394" name="Text Box 1">
          <a:extLst>
            <a:ext uri="{FF2B5EF4-FFF2-40B4-BE49-F238E27FC236}">
              <a16:creationId xmlns:a16="http://schemas.microsoft.com/office/drawing/2014/main" id="{8F4F0D0D-D936-462A-AA67-9241769EF1F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395" name="Text Box 1">
          <a:extLst>
            <a:ext uri="{FF2B5EF4-FFF2-40B4-BE49-F238E27FC236}">
              <a16:creationId xmlns:a16="http://schemas.microsoft.com/office/drawing/2014/main" id="{788038BC-B917-4FD4-8E3E-31A818563A5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396" name="Text Box 1">
          <a:extLst>
            <a:ext uri="{FF2B5EF4-FFF2-40B4-BE49-F238E27FC236}">
              <a16:creationId xmlns:a16="http://schemas.microsoft.com/office/drawing/2014/main" id="{185F6EA8-794A-46B7-85A1-2D6DE9FDB18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397" name="Text Box 1">
          <a:extLst>
            <a:ext uri="{FF2B5EF4-FFF2-40B4-BE49-F238E27FC236}">
              <a16:creationId xmlns:a16="http://schemas.microsoft.com/office/drawing/2014/main" id="{DFC5097C-3B3B-4AE6-B10C-B7C7F9C08AE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398" name="Text Box 1">
          <a:extLst>
            <a:ext uri="{FF2B5EF4-FFF2-40B4-BE49-F238E27FC236}">
              <a16:creationId xmlns:a16="http://schemas.microsoft.com/office/drawing/2014/main" id="{FF7FD8C9-B4EF-40F2-A1E9-542399240AA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399" name="Text Box 1">
          <a:extLst>
            <a:ext uri="{FF2B5EF4-FFF2-40B4-BE49-F238E27FC236}">
              <a16:creationId xmlns:a16="http://schemas.microsoft.com/office/drawing/2014/main" id="{0926CC9E-8655-4A7A-981F-7561141FF10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400" name="Text Box 1">
          <a:extLst>
            <a:ext uri="{FF2B5EF4-FFF2-40B4-BE49-F238E27FC236}">
              <a16:creationId xmlns:a16="http://schemas.microsoft.com/office/drawing/2014/main" id="{2235E69D-986B-45DB-BEE1-640750F94EC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401" name="Text Box 1">
          <a:extLst>
            <a:ext uri="{FF2B5EF4-FFF2-40B4-BE49-F238E27FC236}">
              <a16:creationId xmlns:a16="http://schemas.microsoft.com/office/drawing/2014/main" id="{AE249767-402B-4EC2-B84B-7734C7AF085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402" name="Text Box 1">
          <a:extLst>
            <a:ext uri="{FF2B5EF4-FFF2-40B4-BE49-F238E27FC236}">
              <a16:creationId xmlns:a16="http://schemas.microsoft.com/office/drawing/2014/main" id="{5EEC88E0-28DF-4D38-AB65-1AE76A1141F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403" name="Text Box 1">
          <a:extLst>
            <a:ext uri="{FF2B5EF4-FFF2-40B4-BE49-F238E27FC236}">
              <a16:creationId xmlns:a16="http://schemas.microsoft.com/office/drawing/2014/main" id="{66966277-1B24-4D91-A536-D805443A31D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404" name="Text Box 1">
          <a:extLst>
            <a:ext uri="{FF2B5EF4-FFF2-40B4-BE49-F238E27FC236}">
              <a16:creationId xmlns:a16="http://schemas.microsoft.com/office/drawing/2014/main" id="{FF6A2CA1-07D8-44A3-B47D-14535EA1B0A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405" name="Text Box 1">
          <a:extLst>
            <a:ext uri="{FF2B5EF4-FFF2-40B4-BE49-F238E27FC236}">
              <a16:creationId xmlns:a16="http://schemas.microsoft.com/office/drawing/2014/main" id="{D9DCE0C7-667D-44CB-A2A2-E70BBDCB806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406" name="Text Box 1">
          <a:extLst>
            <a:ext uri="{FF2B5EF4-FFF2-40B4-BE49-F238E27FC236}">
              <a16:creationId xmlns:a16="http://schemas.microsoft.com/office/drawing/2014/main" id="{7A1209E6-887B-4F93-9984-E424510CF06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407" name="Text Box 1">
          <a:extLst>
            <a:ext uri="{FF2B5EF4-FFF2-40B4-BE49-F238E27FC236}">
              <a16:creationId xmlns:a16="http://schemas.microsoft.com/office/drawing/2014/main" id="{5A40CD8E-1FD2-4161-8F0E-5645161F477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408" name="Text Box 1">
          <a:extLst>
            <a:ext uri="{FF2B5EF4-FFF2-40B4-BE49-F238E27FC236}">
              <a16:creationId xmlns:a16="http://schemas.microsoft.com/office/drawing/2014/main" id="{AFE88000-1448-45CD-A7F3-02612CA355F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409" name="Text Box 1">
          <a:extLst>
            <a:ext uri="{FF2B5EF4-FFF2-40B4-BE49-F238E27FC236}">
              <a16:creationId xmlns:a16="http://schemas.microsoft.com/office/drawing/2014/main" id="{F2C08435-A633-44A5-9F21-7FAEE3EF2B5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410" name="Text Box 1">
          <a:extLst>
            <a:ext uri="{FF2B5EF4-FFF2-40B4-BE49-F238E27FC236}">
              <a16:creationId xmlns:a16="http://schemas.microsoft.com/office/drawing/2014/main" id="{08D874D9-E557-4545-99DB-66C673C5652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411" name="Text Box 1">
          <a:extLst>
            <a:ext uri="{FF2B5EF4-FFF2-40B4-BE49-F238E27FC236}">
              <a16:creationId xmlns:a16="http://schemas.microsoft.com/office/drawing/2014/main" id="{A6AED704-A73B-4110-B124-3F868D24B15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412" name="Text Box 1">
          <a:extLst>
            <a:ext uri="{FF2B5EF4-FFF2-40B4-BE49-F238E27FC236}">
              <a16:creationId xmlns:a16="http://schemas.microsoft.com/office/drawing/2014/main" id="{8390AC72-1D48-41D7-818F-92E7D29B6B6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413" name="Text Box 1">
          <a:extLst>
            <a:ext uri="{FF2B5EF4-FFF2-40B4-BE49-F238E27FC236}">
              <a16:creationId xmlns:a16="http://schemas.microsoft.com/office/drawing/2014/main" id="{28651059-41D2-4C0B-B16F-EB752C0F82A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414" name="Text Box 1">
          <a:extLst>
            <a:ext uri="{FF2B5EF4-FFF2-40B4-BE49-F238E27FC236}">
              <a16:creationId xmlns:a16="http://schemas.microsoft.com/office/drawing/2014/main" id="{AC54E83E-7784-4AF0-A0EB-F8105053C8E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415" name="Text Box 1">
          <a:extLst>
            <a:ext uri="{FF2B5EF4-FFF2-40B4-BE49-F238E27FC236}">
              <a16:creationId xmlns:a16="http://schemas.microsoft.com/office/drawing/2014/main" id="{82250F85-3D33-4655-8A4F-41584735450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416" name="Text Box 1">
          <a:extLst>
            <a:ext uri="{FF2B5EF4-FFF2-40B4-BE49-F238E27FC236}">
              <a16:creationId xmlns:a16="http://schemas.microsoft.com/office/drawing/2014/main" id="{CDF0DCE8-0182-4C05-9F32-99CB4E939E9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417" name="Text Box 1">
          <a:extLst>
            <a:ext uri="{FF2B5EF4-FFF2-40B4-BE49-F238E27FC236}">
              <a16:creationId xmlns:a16="http://schemas.microsoft.com/office/drawing/2014/main" id="{598BD90E-00B7-4076-B84F-B2D384E82B1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418" name="Text Box 1">
          <a:extLst>
            <a:ext uri="{FF2B5EF4-FFF2-40B4-BE49-F238E27FC236}">
              <a16:creationId xmlns:a16="http://schemas.microsoft.com/office/drawing/2014/main" id="{AB554E5C-214D-4C84-9CC3-B90E617DFF5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419" name="Text Box 1">
          <a:extLst>
            <a:ext uri="{FF2B5EF4-FFF2-40B4-BE49-F238E27FC236}">
              <a16:creationId xmlns:a16="http://schemas.microsoft.com/office/drawing/2014/main" id="{A3D5A70B-1824-480D-800C-0EBCD768E34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420" name="Text Box 1">
          <a:extLst>
            <a:ext uri="{FF2B5EF4-FFF2-40B4-BE49-F238E27FC236}">
              <a16:creationId xmlns:a16="http://schemas.microsoft.com/office/drawing/2014/main" id="{F0711973-3F17-4301-A712-02DEC363593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421" name="Text Box 1">
          <a:extLst>
            <a:ext uri="{FF2B5EF4-FFF2-40B4-BE49-F238E27FC236}">
              <a16:creationId xmlns:a16="http://schemas.microsoft.com/office/drawing/2014/main" id="{3BB5EE76-014B-4823-9201-4F461DAA1AE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422" name="Text Box 1">
          <a:extLst>
            <a:ext uri="{FF2B5EF4-FFF2-40B4-BE49-F238E27FC236}">
              <a16:creationId xmlns:a16="http://schemas.microsoft.com/office/drawing/2014/main" id="{B478440D-AB80-413E-BE7B-EB5C01C89A7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423" name="Text Box 1">
          <a:extLst>
            <a:ext uri="{FF2B5EF4-FFF2-40B4-BE49-F238E27FC236}">
              <a16:creationId xmlns:a16="http://schemas.microsoft.com/office/drawing/2014/main" id="{CEE46899-C7B1-4B88-93AF-C6B702B319A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424" name="Text Box 1">
          <a:extLst>
            <a:ext uri="{FF2B5EF4-FFF2-40B4-BE49-F238E27FC236}">
              <a16:creationId xmlns:a16="http://schemas.microsoft.com/office/drawing/2014/main" id="{D696F192-BF66-4B6F-A6D9-BB2737FD0F7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425" name="Text Box 1">
          <a:extLst>
            <a:ext uri="{FF2B5EF4-FFF2-40B4-BE49-F238E27FC236}">
              <a16:creationId xmlns:a16="http://schemas.microsoft.com/office/drawing/2014/main" id="{56693D0A-D00D-49F3-B37F-7DD585ECCDC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426" name="Text Box 1">
          <a:extLst>
            <a:ext uri="{FF2B5EF4-FFF2-40B4-BE49-F238E27FC236}">
              <a16:creationId xmlns:a16="http://schemas.microsoft.com/office/drawing/2014/main" id="{0289BE0C-955A-4DA6-88B2-F6811C1BB0E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427" name="Text Box 1">
          <a:extLst>
            <a:ext uri="{FF2B5EF4-FFF2-40B4-BE49-F238E27FC236}">
              <a16:creationId xmlns:a16="http://schemas.microsoft.com/office/drawing/2014/main" id="{7E470EE2-7728-4A6B-9409-C3D2C3B3993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428" name="Text Box 1">
          <a:extLst>
            <a:ext uri="{FF2B5EF4-FFF2-40B4-BE49-F238E27FC236}">
              <a16:creationId xmlns:a16="http://schemas.microsoft.com/office/drawing/2014/main" id="{CB3E3E32-B93F-483E-ABE8-13C35B2E4D5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429" name="Text Box 1">
          <a:extLst>
            <a:ext uri="{FF2B5EF4-FFF2-40B4-BE49-F238E27FC236}">
              <a16:creationId xmlns:a16="http://schemas.microsoft.com/office/drawing/2014/main" id="{77E62A28-4338-4505-A81A-68EF9C9BA6A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430" name="Text Box 1">
          <a:extLst>
            <a:ext uri="{FF2B5EF4-FFF2-40B4-BE49-F238E27FC236}">
              <a16:creationId xmlns:a16="http://schemas.microsoft.com/office/drawing/2014/main" id="{F2D0D627-EF90-4FB9-BF2B-EB61F76B5F8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431" name="Text Box 1">
          <a:extLst>
            <a:ext uri="{FF2B5EF4-FFF2-40B4-BE49-F238E27FC236}">
              <a16:creationId xmlns:a16="http://schemas.microsoft.com/office/drawing/2014/main" id="{13EA68D7-48B2-4F52-A172-81D4A4DA10B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432" name="Text Box 1">
          <a:extLst>
            <a:ext uri="{FF2B5EF4-FFF2-40B4-BE49-F238E27FC236}">
              <a16:creationId xmlns:a16="http://schemas.microsoft.com/office/drawing/2014/main" id="{69CFFA2F-F634-46AD-B3A8-C34A359A36B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433" name="Text Box 1">
          <a:extLst>
            <a:ext uri="{FF2B5EF4-FFF2-40B4-BE49-F238E27FC236}">
              <a16:creationId xmlns:a16="http://schemas.microsoft.com/office/drawing/2014/main" id="{D2A5B153-6941-4173-9434-E84930E8861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434" name="Text Box 1">
          <a:extLst>
            <a:ext uri="{FF2B5EF4-FFF2-40B4-BE49-F238E27FC236}">
              <a16:creationId xmlns:a16="http://schemas.microsoft.com/office/drawing/2014/main" id="{7E2F61CB-2475-43EB-8560-8014D3F9BC8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435" name="Text Box 1">
          <a:extLst>
            <a:ext uri="{FF2B5EF4-FFF2-40B4-BE49-F238E27FC236}">
              <a16:creationId xmlns:a16="http://schemas.microsoft.com/office/drawing/2014/main" id="{ACE9743D-45E6-4395-812E-E0146D27070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436" name="Text Box 1">
          <a:extLst>
            <a:ext uri="{FF2B5EF4-FFF2-40B4-BE49-F238E27FC236}">
              <a16:creationId xmlns:a16="http://schemas.microsoft.com/office/drawing/2014/main" id="{2D4C09C5-5B3B-4FA5-814F-549FBE91F64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437" name="Text Box 1">
          <a:extLst>
            <a:ext uri="{FF2B5EF4-FFF2-40B4-BE49-F238E27FC236}">
              <a16:creationId xmlns:a16="http://schemas.microsoft.com/office/drawing/2014/main" id="{2CE09DD5-DA3E-4A9D-9071-63E54A2819A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438" name="Text Box 1">
          <a:extLst>
            <a:ext uri="{FF2B5EF4-FFF2-40B4-BE49-F238E27FC236}">
              <a16:creationId xmlns:a16="http://schemas.microsoft.com/office/drawing/2014/main" id="{CDBB6EBC-35A3-4951-9E66-093E06F2576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439" name="Text Box 1">
          <a:extLst>
            <a:ext uri="{FF2B5EF4-FFF2-40B4-BE49-F238E27FC236}">
              <a16:creationId xmlns:a16="http://schemas.microsoft.com/office/drawing/2014/main" id="{DABD708B-A519-4CCC-A1A0-A9154E01EE5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440" name="Text Box 1">
          <a:extLst>
            <a:ext uri="{FF2B5EF4-FFF2-40B4-BE49-F238E27FC236}">
              <a16:creationId xmlns:a16="http://schemas.microsoft.com/office/drawing/2014/main" id="{A9B3B11C-F3AF-48FF-A0FD-4ED8847ECB0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441" name="Text Box 1">
          <a:extLst>
            <a:ext uri="{FF2B5EF4-FFF2-40B4-BE49-F238E27FC236}">
              <a16:creationId xmlns:a16="http://schemas.microsoft.com/office/drawing/2014/main" id="{F945BDBD-2B33-4390-B53B-95FD9D02590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442" name="Text Box 1">
          <a:extLst>
            <a:ext uri="{FF2B5EF4-FFF2-40B4-BE49-F238E27FC236}">
              <a16:creationId xmlns:a16="http://schemas.microsoft.com/office/drawing/2014/main" id="{EB96A070-23AB-4F94-B618-5B4E733AFDF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443" name="Text Box 1">
          <a:extLst>
            <a:ext uri="{FF2B5EF4-FFF2-40B4-BE49-F238E27FC236}">
              <a16:creationId xmlns:a16="http://schemas.microsoft.com/office/drawing/2014/main" id="{FB13A366-0A15-4EBC-8761-3656D890D6F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444" name="Text Box 1">
          <a:extLst>
            <a:ext uri="{FF2B5EF4-FFF2-40B4-BE49-F238E27FC236}">
              <a16:creationId xmlns:a16="http://schemas.microsoft.com/office/drawing/2014/main" id="{5857BAB9-920B-4DCA-A7AE-42D4229502C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445" name="Text Box 1">
          <a:extLst>
            <a:ext uri="{FF2B5EF4-FFF2-40B4-BE49-F238E27FC236}">
              <a16:creationId xmlns:a16="http://schemas.microsoft.com/office/drawing/2014/main" id="{1E01F31B-4F80-4A5D-B2DD-7D1F74DBB66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446" name="Text Box 1">
          <a:extLst>
            <a:ext uri="{FF2B5EF4-FFF2-40B4-BE49-F238E27FC236}">
              <a16:creationId xmlns:a16="http://schemas.microsoft.com/office/drawing/2014/main" id="{559A647F-CA4E-49B7-83D2-99B63F23BDA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447" name="Text Box 1">
          <a:extLst>
            <a:ext uri="{FF2B5EF4-FFF2-40B4-BE49-F238E27FC236}">
              <a16:creationId xmlns:a16="http://schemas.microsoft.com/office/drawing/2014/main" id="{41C75C3B-1338-4B17-8030-B3540003932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448" name="Text Box 1">
          <a:extLst>
            <a:ext uri="{FF2B5EF4-FFF2-40B4-BE49-F238E27FC236}">
              <a16:creationId xmlns:a16="http://schemas.microsoft.com/office/drawing/2014/main" id="{DB288331-B5D7-47FC-A54F-286CE6EC7A2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449" name="Text Box 1">
          <a:extLst>
            <a:ext uri="{FF2B5EF4-FFF2-40B4-BE49-F238E27FC236}">
              <a16:creationId xmlns:a16="http://schemas.microsoft.com/office/drawing/2014/main" id="{A18C45BA-C837-492F-BEE1-0A59E827B43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450" name="Text Box 1">
          <a:extLst>
            <a:ext uri="{FF2B5EF4-FFF2-40B4-BE49-F238E27FC236}">
              <a16:creationId xmlns:a16="http://schemas.microsoft.com/office/drawing/2014/main" id="{F3DCD845-F9F6-4C83-B789-B64ED5B22B9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451" name="Text Box 1">
          <a:extLst>
            <a:ext uri="{FF2B5EF4-FFF2-40B4-BE49-F238E27FC236}">
              <a16:creationId xmlns:a16="http://schemas.microsoft.com/office/drawing/2014/main" id="{864BA709-527D-4AC1-A679-6C7370971BE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452" name="Text Box 1">
          <a:extLst>
            <a:ext uri="{FF2B5EF4-FFF2-40B4-BE49-F238E27FC236}">
              <a16:creationId xmlns:a16="http://schemas.microsoft.com/office/drawing/2014/main" id="{EAC346FE-5EEC-4424-8859-7863874D204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453" name="Text Box 1">
          <a:extLst>
            <a:ext uri="{FF2B5EF4-FFF2-40B4-BE49-F238E27FC236}">
              <a16:creationId xmlns:a16="http://schemas.microsoft.com/office/drawing/2014/main" id="{A977F7FD-1486-49CA-A50C-370CC65FC8F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454" name="Text Box 1">
          <a:extLst>
            <a:ext uri="{FF2B5EF4-FFF2-40B4-BE49-F238E27FC236}">
              <a16:creationId xmlns:a16="http://schemas.microsoft.com/office/drawing/2014/main" id="{69785A15-3CA4-4F0E-8543-6BFE2CE9B3B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455" name="Text Box 1">
          <a:extLst>
            <a:ext uri="{FF2B5EF4-FFF2-40B4-BE49-F238E27FC236}">
              <a16:creationId xmlns:a16="http://schemas.microsoft.com/office/drawing/2014/main" id="{B4B91C14-0542-49E0-9344-6965D2B363D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456" name="Text Box 1">
          <a:extLst>
            <a:ext uri="{FF2B5EF4-FFF2-40B4-BE49-F238E27FC236}">
              <a16:creationId xmlns:a16="http://schemas.microsoft.com/office/drawing/2014/main" id="{EE412899-93FD-4791-B8EF-F8D39BB899E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457" name="Text Box 1">
          <a:extLst>
            <a:ext uri="{FF2B5EF4-FFF2-40B4-BE49-F238E27FC236}">
              <a16:creationId xmlns:a16="http://schemas.microsoft.com/office/drawing/2014/main" id="{667B338F-8094-4C9F-8BFE-D8E2E5B0000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458" name="Text Box 1">
          <a:extLst>
            <a:ext uri="{FF2B5EF4-FFF2-40B4-BE49-F238E27FC236}">
              <a16:creationId xmlns:a16="http://schemas.microsoft.com/office/drawing/2014/main" id="{C915DD5E-C14B-4EAD-B224-12EB6185EA6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459" name="Text Box 1">
          <a:extLst>
            <a:ext uri="{FF2B5EF4-FFF2-40B4-BE49-F238E27FC236}">
              <a16:creationId xmlns:a16="http://schemas.microsoft.com/office/drawing/2014/main" id="{A31F7047-2AEF-4DC9-A825-58302C9B868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460" name="Text Box 1">
          <a:extLst>
            <a:ext uri="{FF2B5EF4-FFF2-40B4-BE49-F238E27FC236}">
              <a16:creationId xmlns:a16="http://schemas.microsoft.com/office/drawing/2014/main" id="{BDC47CC6-6B51-4284-8D70-950654FCBC6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461" name="Text Box 1">
          <a:extLst>
            <a:ext uri="{FF2B5EF4-FFF2-40B4-BE49-F238E27FC236}">
              <a16:creationId xmlns:a16="http://schemas.microsoft.com/office/drawing/2014/main" id="{A64A9580-A32B-4117-94D7-E4950F09F6F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462" name="Text Box 1">
          <a:extLst>
            <a:ext uri="{FF2B5EF4-FFF2-40B4-BE49-F238E27FC236}">
              <a16:creationId xmlns:a16="http://schemas.microsoft.com/office/drawing/2014/main" id="{27DE7BD6-2760-42C4-A50C-4741F089058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463" name="Text Box 1">
          <a:extLst>
            <a:ext uri="{FF2B5EF4-FFF2-40B4-BE49-F238E27FC236}">
              <a16:creationId xmlns:a16="http://schemas.microsoft.com/office/drawing/2014/main" id="{244B7863-6B62-4EE9-AFA9-C2E08F4B12E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464" name="Text Box 1">
          <a:extLst>
            <a:ext uri="{FF2B5EF4-FFF2-40B4-BE49-F238E27FC236}">
              <a16:creationId xmlns:a16="http://schemas.microsoft.com/office/drawing/2014/main" id="{01F11058-62E2-4EF2-999A-2EB9D5106D0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465" name="Text Box 1">
          <a:extLst>
            <a:ext uri="{FF2B5EF4-FFF2-40B4-BE49-F238E27FC236}">
              <a16:creationId xmlns:a16="http://schemas.microsoft.com/office/drawing/2014/main" id="{D813ECF2-1851-43D9-9242-1332D0B3673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466" name="Text Box 1">
          <a:extLst>
            <a:ext uri="{FF2B5EF4-FFF2-40B4-BE49-F238E27FC236}">
              <a16:creationId xmlns:a16="http://schemas.microsoft.com/office/drawing/2014/main" id="{3C9836D4-2AFA-4FD1-95FF-F7AAF9307B5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467" name="Text Box 1">
          <a:extLst>
            <a:ext uri="{FF2B5EF4-FFF2-40B4-BE49-F238E27FC236}">
              <a16:creationId xmlns:a16="http://schemas.microsoft.com/office/drawing/2014/main" id="{D5A2CE65-2064-4F38-9016-1DB55D985CC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468" name="Text Box 1">
          <a:extLst>
            <a:ext uri="{FF2B5EF4-FFF2-40B4-BE49-F238E27FC236}">
              <a16:creationId xmlns:a16="http://schemas.microsoft.com/office/drawing/2014/main" id="{C6901434-48FE-46F4-B5B8-3AB13BB2A7E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469" name="Text Box 1">
          <a:extLst>
            <a:ext uri="{FF2B5EF4-FFF2-40B4-BE49-F238E27FC236}">
              <a16:creationId xmlns:a16="http://schemas.microsoft.com/office/drawing/2014/main" id="{652707C5-46C5-4BD1-8B6D-6779E633B43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470" name="Text Box 1">
          <a:extLst>
            <a:ext uri="{FF2B5EF4-FFF2-40B4-BE49-F238E27FC236}">
              <a16:creationId xmlns:a16="http://schemas.microsoft.com/office/drawing/2014/main" id="{45A2882A-7F5F-427E-83BD-0685C357A3B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471" name="Text Box 1">
          <a:extLst>
            <a:ext uri="{FF2B5EF4-FFF2-40B4-BE49-F238E27FC236}">
              <a16:creationId xmlns:a16="http://schemas.microsoft.com/office/drawing/2014/main" id="{68B3F907-8DDF-4951-948B-CDC9B1EF233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472" name="Text Box 1">
          <a:extLst>
            <a:ext uri="{FF2B5EF4-FFF2-40B4-BE49-F238E27FC236}">
              <a16:creationId xmlns:a16="http://schemas.microsoft.com/office/drawing/2014/main" id="{9DF0879B-A50C-4705-A2FD-C70FBFEBF66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473" name="Text Box 1">
          <a:extLst>
            <a:ext uri="{FF2B5EF4-FFF2-40B4-BE49-F238E27FC236}">
              <a16:creationId xmlns:a16="http://schemas.microsoft.com/office/drawing/2014/main" id="{7495BB44-4344-4A6F-A5B6-9A60C1B700D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474" name="Text Box 1">
          <a:extLst>
            <a:ext uri="{FF2B5EF4-FFF2-40B4-BE49-F238E27FC236}">
              <a16:creationId xmlns:a16="http://schemas.microsoft.com/office/drawing/2014/main" id="{8B1D7E88-42CF-4265-9100-B300FE73C2B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475" name="Text Box 1">
          <a:extLst>
            <a:ext uri="{FF2B5EF4-FFF2-40B4-BE49-F238E27FC236}">
              <a16:creationId xmlns:a16="http://schemas.microsoft.com/office/drawing/2014/main" id="{ECBEED4A-C545-44DD-A537-95E2FE5B46D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476" name="Text Box 1">
          <a:extLst>
            <a:ext uri="{FF2B5EF4-FFF2-40B4-BE49-F238E27FC236}">
              <a16:creationId xmlns:a16="http://schemas.microsoft.com/office/drawing/2014/main" id="{E3C0C46A-D502-4C02-9E36-B3D780F211B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477" name="Text Box 1">
          <a:extLst>
            <a:ext uri="{FF2B5EF4-FFF2-40B4-BE49-F238E27FC236}">
              <a16:creationId xmlns:a16="http://schemas.microsoft.com/office/drawing/2014/main" id="{14403411-2337-42B8-B26E-AC2C9A37068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478" name="Text Box 1">
          <a:extLst>
            <a:ext uri="{FF2B5EF4-FFF2-40B4-BE49-F238E27FC236}">
              <a16:creationId xmlns:a16="http://schemas.microsoft.com/office/drawing/2014/main" id="{A55A8949-A8E6-43BD-997E-FD040D0A776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479" name="Text Box 1">
          <a:extLst>
            <a:ext uri="{FF2B5EF4-FFF2-40B4-BE49-F238E27FC236}">
              <a16:creationId xmlns:a16="http://schemas.microsoft.com/office/drawing/2014/main" id="{5AE4B654-0B27-4E37-A236-AA173E7AC05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480" name="Text Box 1">
          <a:extLst>
            <a:ext uri="{FF2B5EF4-FFF2-40B4-BE49-F238E27FC236}">
              <a16:creationId xmlns:a16="http://schemas.microsoft.com/office/drawing/2014/main" id="{CA58CB2D-752B-4F65-8286-7E08FECDB9E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481" name="Text Box 1">
          <a:extLst>
            <a:ext uri="{FF2B5EF4-FFF2-40B4-BE49-F238E27FC236}">
              <a16:creationId xmlns:a16="http://schemas.microsoft.com/office/drawing/2014/main" id="{1D1A7B45-2C52-4E6C-BBBD-6DFDC8A9363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482" name="Text Box 1">
          <a:extLst>
            <a:ext uri="{FF2B5EF4-FFF2-40B4-BE49-F238E27FC236}">
              <a16:creationId xmlns:a16="http://schemas.microsoft.com/office/drawing/2014/main" id="{ED52E6A2-2E43-4A73-8037-E984BBF079D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483" name="Text Box 1">
          <a:extLst>
            <a:ext uri="{FF2B5EF4-FFF2-40B4-BE49-F238E27FC236}">
              <a16:creationId xmlns:a16="http://schemas.microsoft.com/office/drawing/2014/main" id="{5FC50349-234E-41C5-838E-5E0E07E6311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484" name="Text Box 1">
          <a:extLst>
            <a:ext uri="{FF2B5EF4-FFF2-40B4-BE49-F238E27FC236}">
              <a16:creationId xmlns:a16="http://schemas.microsoft.com/office/drawing/2014/main" id="{A805FAC8-DDC3-4B72-A60E-47FF1AF68A6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485" name="Text Box 1">
          <a:extLst>
            <a:ext uri="{FF2B5EF4-FFF2-40B4-BE49-F238E27FC236}">
              <a16:creationId xmlns:a16="http://schemas.microsoft.com/office/drawing/2014/main" id="{29CC0873-D959-4168-9835-3DA4AC85486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486" name="Text Box 1">
          <a:extLst>
            <a:ext uri="{FF2B5EF4-FFF2-40B4-BE49-F238E27FC236}">
              <a16:creationId xmlns:a16="http://schemas.microsoft.com/office/drawing/2014/main" id="{D8CF1D2E-8358-4F40-B52A-C77E7084226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487" name="Text Box 1">
          <a:extLst>
            <a:ext uri="{FF2B5EF4-FFF2-40B4-BE49-F238E27FC236}">
              <a16:creationId xmlns:a16="http://schemas.microsoft.com/office/drawing/2014/main" id="{9997DAED-A758-40D0-B4FC-CF492633F25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488" name="Text Box 1">
          <a:extLst>
            <a:ext uri="{FF2B5EF4-FFF2-40B4-BE49-F238E27FC236}">
              <a16:creationId xmlns:a16="http://schemas.microsoft.com/office/drawing/2014/main" id="{54945CDF-CC9C-4EF7-B87A-B575C145E00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489" name="Text Box 1">
          <a:extLst>
            <a:ext uri="{FF2B5EF4-FFF2-40B4-BE49-F238E27FC236}">
              <a16:creationId xmlns:a16="http://schemas.microsoft.com/office/drawing/2014/main" id="{B0619674-8439-4E63-B8F9-9AE6695F54A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490" name="Text Box 1">
          <a:extLst>
            <a:ext uri="{FF2B5EF4-FFF2-40B4-BE49-F238E27FC236}">
              <a16:creationId xmlns:a16="http://schemas.microsoft.com/office/drawing/2014/main" id="{136C85F1-7F16-4E9B-B52D-DE660BD8D16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491" name="Text Box 1">
          <a:extLst>
            <a:ext uri="{FF2B5EF4-FFF2-40B4-BE49-F238E27FC236}">
              <a16:creationId xmlns:a16="http://schemas.microsoft.com/office/drawing/2014/main" id="{52AE5E31-8B2A-4A78-9395-741CD9842B6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492" name="Text Box 1">
          <a:extLst>
            <a:ext uri="{FF2B5EF4-FFF2-40B4-BE49-F238E27FC236}">
              <a16:creationId xmlns:a16="http://schemas.microsoft.com/office/drawing/2014/main" id="{1A0BDF83-F084-4120-884C-0B88837B8D6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493" name="Text Box 1">
          <a:extLst>
            <a:ext uri="{FF2B5EF4-FFF2-40B4-BE49-F238E27FC236}">
              <a16:creationId xmlns:a16="http://schemas.microsoft.com/office/drawing/2014/main" id="{5D641A0A-0C2D-478F-A257-41D0A39C8D8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494" name="Text Box 1">
          <a:extLst>
            <a:ext uri="{FF2B5EF4-FFF2-40B4-BE49-F238E27FC236}">
              <a16:creationId xmlns:a16="http://schemas.microsoft.com/office/drawing/2014/main" id="{B10F0D1A-C07D-4594-A25B-11CF492D6E7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495" name="Text Box 1">
          <a:extLst>
            <a:ext uri="{FF2B5EF4-FFF2-40B4-BE49-F238E27FC236}">
              <a16:creationId xmlns:a16="http://schemas.microsoft.com/office/drawing/2014/main" id="{12D352F0-1DC1-4A09-9230-938C844AF00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496" name="Text Box 1">
          <a:extLst>
            <a:ext uri="{FF2B5EF4-FFF2-40B4-BE49-F238E27FC236}">
              <a16:creationId xmlns:a16="http://schemas.microsoft.com/office/drawing/2014/main" id="{7D727A4B-C0E8-47A1-BCF8-411CB435B06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497" name="Text Box 1">
          <a:extLst>
            <a:ext uri="{FF2B5EF4-FFF2-40B4-BE49-F238E27FC236}">
              <a16:creationId xmlns:a16="http://schemas.microsoft.com/office/drawing/2014/main" id="{5429FACB-3494-4E19-8D01-BA5FB9E2D44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498" name="Text Box 1">
          <a:extLst>
            <a:ext uri="{FF2B5EF4-FFF2-40B4-BE49-F238E27FC236}">
              <a16:creationId xmlns:a16="http://schemas.microsoft.com/office/drawing/2014/main" id="{6B26398D-0915-4812-870E-3E810BCD97F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499" name="Text Box 1">
          <a:extLst>
            <a:ext uri="{FF2B5EF4-FFF2-40B4-BE49-F238E27FC236}">
              <a16:creationId xmlns:a16="http://schemas.microsoft.com/office/drawing/2014/main" id="{F224A701-F185-406A-B0B1-A00A78C75C4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500" name="Text Box 1">
          <a:extLst>
            <a:ext uri="{FF2B5EF4-FFF2-40B4-BE49-F238E27FC236}">
              <a16:creationId xmlns:a16="http://schemas.microsoft.com/office/drawing/2014/main" id="{AAB4A966-E6DA-472A-BA8E-3F02234FE2E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501" name="Text Box 1">
          <a:extLst>
            <a:ext uri="{FF2B5EF4-FFF2-40B4-BE49-F238E27FC236}">
              <a16:creationId xmlns:a16="http://schemas.microsoft.com/office/drawing/2014/main" id="{C6D03F91-71F2-45BD-9CE0-C9C6EB4AB40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502" name="Text Box 1">
          <a:extLst>
            <a:ext uri="{FF2B5EF4-FFF2-40B4-BE49-F238E27FC236}">
              <a16:creationId xmlns:a16="http://schemas.microsoft.com/office/drawing/2014/main" id="{C4DF06D7-3341-428C-89D1-6CD750897B9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503" name="Text Box 1">
          <a:extLst>
            <a:ext uri="{FF2B5EF4-FFF2-40B4-BE49-F238E27FC236}">
              <a16:creationId xmlns:a16="http://schemas.microsoft.com/office/drawing/2014/main" id="{F76FB96F-BF0F-4AE3-ABD3-0326E07A00A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504" name="Text Box 1">
          <a:extLst>
            <a:ext uri="{FF2B5EF4-FFF2-40B4-BE49-F238E27FC236}">
              <a16:creationId xmlns:a16="http://schemas.microsoft.com/office/drawing/2014/main" id="{324F6799-57C4-4184-A771-2E1FEA6A422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505" name="Text Box 1">
          <a:extLst>
            <a:ext uri="{FF2B5EF4-FFF2-40B4-BE49-F238E27FC236}">
              <a16:creationId xmlns:a16="http://schemas.microsoft.com/office/drawing/2014/main" id="{C71F050E-76BF-4F58-BF19-2BDD071B45F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506" name="Text Box 1">
          <a:extLst>
            <a:ext uri="{FF2B5EF4-FFF2-40B4-BE49-F238E27FC236}">
              <a16:creationId xmlns:a16="http://schemas.microsoft.com/office/drawing/2014/main" id="{2CA12592-8F02-4A42-84CE-77CA18D13EC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507" name="Text Box 1">
          <a:extLst>
            <a:ext uri="{FF2B5EF4-FFF2-40B4-BE49-F238E27FC236}">
              <a16:creationId xmlns:a16="http://schemas.microsoft.com/office/drawing/2014/main" id="{C5C3F0F5-BC0A-46A5-9CAB-EE9913CCCD8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508" name="Text Box 1">
          <a:extLst>
            <a:ext uri="{FF2B5EF4-FFF2-40B4-BE49-F238E27FC236}">
              <a16:creationId xmlns:a16="http://schemas.microsoft.com/office/drawing/2014/main" id="{70B2A574-ED80-43C4-ABC1-C13F0513211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509" name="Text Box 1">
          <a:extLst>
            <a:ext uri="{FF2B5EF4-FFF2-40B4-BE49-F238E27FC236}">
              <a16:creationId xmlns:a16="http://schemas.microsoft.com/office/drawing/2014/main" id="{6FAD6945-CDD5-4EFC-A13D-109CC398090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510" name="Text Box 1">
          <a:extLst>
            <a:ext uri="{FF2B5EF4-FFF2-40B4-BE49-F238E27FC236}">
              <a16:creationId xmlns:a16="http://schemas.microsoft.com/office/drawing/2014/main" id="{A55F1970-9BEE-4B27-AA40-03FC9ECFD3B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511" name="Text Box 1">
          <a:extLst>
            <a:ext uri="{FF2B5EF4-FFF2-40B4-BE49-F238E27FC236}">
              <a16:creationId xmlns:a16="http://schemas.microsoft.com/office/drawing/2014/main" id="{7DC2E22E-32D4-4008-B585-BA17041ACE8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512" name="Text Box 1">
          <a:extLst>
            <a:ext uri="{FF2B5EF4-FFF2-40B4-BE49-F238E27FC236}">
              <a16:creationId xmlns:a16="http://schemas.microsoft.com/office/drawing/2014/main" id="{25B7E870-DF9E-4140-AE54-CE2065724A5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513" name="Text Box 1">
          <a:extLst>
            <a:ext uri="{FF2B5EF4-FFF2-40B4-BE49-F238E27FC236}">
              <a16:creationId xmlns:a16="http://schemas.microsoft.com/office/drawing/2014/main" id="{9EC42D23-142F-4BB7-9FA1-F390C3CAD32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514" name="Text Box 1">
          <a:extLst>
            <a:ext uri="{FF2B5EF4-FFF2-40B4-BE49-F238E27FC236}">
              <a16:creationId xmlns:a16="http://schemas.microsoft.com/office/drawing/2014/main" id="{555FA2D2-09B7-4770-8C98-F95E9FCBBBB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515" name="Text Box 1">
          <a:extLst>
            <a:ext uri="{FF2B5EF4-FFF2-40B4-BE49-F238E27FC236}">
              <a16:creationId xmlns:a16="http://schemas.microsoft.com/office/drawing/2014/main" id="{885B2211-2898-4871-8F77-70B47EFA121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516" name="Text Box 1">
          <a:extLst>
            <a:ext uri="{FF2B5EF4-FFF2-40B4-BE49-F238E27FC236}">
              <a16:creationId xmlns:a16="http://schemas.microsoft.com/office/drawing/2014/main" id="{3649537A-9BB7-4904-8AB5-684CC678217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517" name="Text Box 1">
          <a:extLst>
            <a:ext uri="{FF2B5EF4-FFF2-40B4-BE49-F238E27FC236}">
              <a16:creationId xmlns:a16="http://schemas.microsoft.com/office/drawing/2014/main" id="{4DBAAD4C-A3A6-48C1-A76E-FDD1992D093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518" name="Text Box 1">
          <a:extLst>
            <a:ext uri="{FF2B5EF4-FFF2-40B4-BE49-F238E27FC236}">
              <a16:creationId xmlns:a16="http://schemas.microsoft.com/office/drawing/2014/main" id="{D42B9260-4595-4255-A65B-9DF12A140D4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519" name="Text Box 1">
          <a:extLst>
            <a:ext uri="{FF2B5EF4-FFF2-40B4-BE49-F238E27FC236}">
              <a16:creationId xmlns:a16="http://schemas.microsoft.com/office/drawing/2014/main" id="{5EAFAE4D-2CDF-4E65-A763-7F4B64A4C10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520" name="Text Box 1">
          <a:extLst>
            <a:ext uri="{FF2B5EF4-FFF2-40B4-BE49-F238E27FC236}">
              <a16:creationId xmlns:a16="http://schemas.microsoft.com/office/drawing/2014/main" id="{34153BA4-FB8B-499F-8C07-73D8355660D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521" name="Text Box 1">
          <a:extLst>
            <a:ext uri="{FF2B5EF4-FFF2-40B4-BE49-F238E27FC236}">
              <a16:creationId xmlns:a16="http://schemas.microsoft.com/office/drawing/2014/main" id="{76F0A330-369E-45EE-94C5-D7889157100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522" name="Text Box 1">
          <a:extLst>
            <a:ext uri="{FF2B5EF4-FFF2-40B4-BE49-F238E27FC236}">
              <a16:creationId xmlns:a16="http://schemas.microsoft.com/office/drawing/2014/main" id="{3CB228AF-46A1-49C2-9408-B52EC7B214A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523" name="Text Box 1">
          <a:extLst>
            <a:ext uri="{FF2B5EF4-FFF2-40B4-BE49-F238E27FC236}">
              <a16:creationId xmlns:a16="http://schemas.microsoft.com/office/drawing/2014/main" id="{5934F65B-61AA-4E62-A5F3-BB093A7D9DC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524" name="Text Box 1">
          <a:extLst>
            <a:ext uri="{FF2B5EF4-FFF2-40B4-BE49-F238E27FC236}">
              <a16:creationId xmlns:a16="http://schemas.microsoft.com/office/drawing/2014/main" id="{E44471B8-34FF-4370-9DC5-D9ADFF5C5A4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525" name="Text Box 1">
          <a:extLst>
            <a:ext uri="{FF2B5EF4-FFF2-40B4-BE49-F238E27FC236}">
              <a16:creationId xmlns:a16="http://schemas.microsoft.com/office/drawing/2014/main" id="{8CD84583-B976-40FB-B871-AA342853AC6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526" name="Text Box 1">
          <a:extLst>
            <a:ext uri="{FF2B5EF4-FFF2-40B4-BE49-F238E27FC236}">
              <a16:creationId xmlns:a16="http://schemas.microsoft.com/office/drawing/2014/main" id="{991DA10E-47C0-4943-960F-C77DF15C3ED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527" name="Text Box 1">
          <a:extLst>
            <a:ext uri="{FF2B5EF4-FFF2-40B4-BE49-F238E27FC236}">
              <a16:creationId xmlns:a16="http://schemas.microsoft.com/office/drawing/2014/main" id="{91F490C9-F3CB-4BE2-B6C1-9AB67E80F65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528" name="Text Box 1">
          <a:extLst>
            <a:ext uri="{FF2B5EF4-FFF2-40B4-BE49-F238E27FC236}">
              <a16:creationId xmlns:a16="http://schemas.microsoft.com/office/drawing/2014/main" id="{FA21524D-934F-47A3-9079-E0A97A7A599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529" name="Text Box 1">
          <a:extLst>
            <a:ext uri="{FF2B5EF4-FFF2-40B4-BE49-F238E27FC236}">
              <a16:creationId xmlns:a16="http://schemas.microsoft.com/office/drawing/2014/main" id="{157FBB6F-818B-4F6D-BFD4-E334B6CD6FC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530" name="Text Box 1">
          <a:extLst>
            <a:ext uri="{FF2B5EF4-FFF2-40B4-BE49-F238E27FC236}">
              <a16:creationId xmlns:a16="http://schemas.microsoft.com/office/drawing/2014/main" id="{AFEE02F6-4C63-489F-A7B3-14AFB185FA2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531" name="Text Box 1">
          <a:extLst>
            <a:ext uri="{FF2B5EF4-FFF2-40B4-BE49-F238E27FC236}">
              <a16:creationId xmlns:a16="http://schemas.microsoft.com/office/drawing/2014/main" id="{12E5F143-8CFF-4675-A40C-A7E85ABB1C9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532" name="Text Box 1">
          <a:extLst>
            <a:ext uri="{FF2B5EF4-FFF2-40B4-BE49-F238E27FC236}">
              <a16:creationId xmlns:a16="http://schemas.microsoft.com/office/drawing/2014/main" id="{76632DF5-CAD5-4DDE-B182-F1F644079FA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533" name="Text Box 1">
          <a:extLst>
            <a:ext uri="{FF2B5EF4-FFF2-40B4-BE49-F238E27FC236}">
              <a16:creationId xmlns:a16="http://schemas.microsoft.com/office/drawing/2014/main" id="{CF91EBCA-F406-420F-A6CD-8F3ABADDFD4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534" name="Text Box 1">
          <a:extLst>
            <a:ext uri="{FF2B5EF4-FFF2-40B4-BE49-F238E27FC236}">
              <a16:creationId xmlns:a16="http://schemas.microsoft.com/office/drawing/2014/main" id="{A9167DD4-0D8C-4894-959C-3FC4B98B689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535" name="Text Box 1">
          <a:extLst>
            <a:ext uri="{FF2B5EF4-FFF2-40B4-BE49-F238E27FC236}">
              <a16:creationId xmlns:a16="http://schemas.microsoft.com/office/drawing/2014/main" id="{D77B8B68-6C82-4EC5-9447-8DFAB847DA4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536" name="Text Box 1">
          <a:extLst>
            <a:ext uri="{FF2B5EF4-FFF2-40B4-BE49-F238E27FC236}">
              <a16:creationId xmlns:a16="http://schemas.microsoft.com/office/drawing/2014/main" id="{CAAD412B-A279-4DE0-842A-0E33F36C6A8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537" name="Text Box 1">
          <a:extLst>
            <a:ext uri="{FF2B5EF4-FFF2-40B4-BE49-F238E27FC236}">
              <a16:creationId xmlns:a16="http://schemas.microsoft.com/office/drawing/2014/main" id="{40EB9C7B-EB6E-4EA6-9A8E-A184CD32440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538" name="Text Box 1">
          <a:extLst>
            <a:ext uri="{FF2B5EF4-FFF2-40B4-BE49-F238E27FC236}">
              <a16:creationId xmlns:a16="http://schemas.microsoft.com/office/drawing/2014/main" id="{4D62A057-E534-49C0-93C3-280AA68FBD7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539" name="Text Box 1">
          <a:extLst>
            <a:ext uri="{FF2B5EF4-FFF2-40B4-BE49-F238E27FC236}">
              <a16:creationId xmlns:a16="http://schemas.microsoft.com/office/drawing/2014/main" id="{E90727BA-1077-4EC7-8236-4C2444D3E80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540" name="Text Box 1">
          <a:extLst>
            <a:ext uri="{FF2B5EF4-FFF2-40B4-BE49-F238E27FC236}">
              <a16:creationId xmlns:a16="http://schemas.microsoft.com/office/drawing/2014/main" id="{D4CCE138-15B0-4533-9B1B-1D49141EF06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541" name="Text Box 1">
          <a:extLst>
            <a:ext uri="{FF2B5EF4-FFF2-40B4-BE49-F238E27FC236}">
              <a16:creationId xmlns:a16="http://schemas.microsoft.com/office/drawing/2014/main" id="{1560EFEB-FB9A-411A-9D79-6D0BA0A7022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542" name="Text Box 1">
          <a:extLst>
            <a:ext uri="{FF2B5EF4-FFF2-40B4-BE49-F238E27FC236}">
              <a16:creationId xmlns:a16="http://schemas.microsoft.com/office/drawing/2014/main" id="{B671348E-EFD9-4B17-8FB8-172ED72E19A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543" name="Text Box 1">
          <a:extLst>
            <a:ext uri="{FF2B5EF4-FFF2-40B4-BE49-F238E27FC236}">
              <a16:creationId xmlns:a16="http://schemas.microsoft.com/office/drawing/2014/main" id="{BB4F13CE-19E6-4B49-872E-6410045E414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544" name="Text Box 1">
          <a:extLst>
            <a:ext uri="{FF2B5EF4-FFF2-40B4-BE49-F238E27FC236}">
              <a16:creationId xmlns:a16="http://schemas.microsoft.com/office/drawing/2014/main" id="{A3899B6C-EE40-4262-BDE6-727029ADC11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545" name="Text Box 1">
          <a:extLst>
            <a:ext uri="{FF2B5EF4-FFF2-40B4-BE49-F238E27FC236}">
              <a16:creationId xmlns:a16="http://schemas.microsoft.com/office/drawing/2014/main" id="{6636F139-71D9-4852-A3C4-BBAAF8D2869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546" name="Text Box 1">
          <a:extLst>
            <a:ext uri="{FF2B5EF4-FFF2-40B4-BE49-F238E27FC236}">
              <a16:creationId xmlns:a16="http://schemas.microsoft.com/office/drawing/2014/main" id="{216B6DB4-F642-41DB-85B9-E7675BBD89B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547" name="Text Box 1">
          <a:extLst>
            <a:ext uri="{FF2B5EF4-FFF2-40B4-BE49-F238E27FC236}">
              <a16:creationId xmlns:a16="http://schemas.microsoft.com/office/drawing/2014/main" id="{B1E73BD0-C39D-4276-BF16-C6E087B1F76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548" name="Text Box 1">
          <a:extLst>
            <a:ext uri="{FF2B5EF4-FFF2-40B4-BE49-F238E27FC236}">
              <a16:creationId xmlns:a16="http://schemas.microsoft.com/office/drawing/2014/main" id="{D8DFB5CE-66A3-4644-A2D9-94F68E8B482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549" name="Text Box 1">
          <a:extLst>
            <a:ext uri="{FF2B5EF4-FFF2-40B4-BE49-F238E27FC236}">
              <a16:creationId xmlns:a16="http://schemas.microsoft.com/office/drawing/2014/main" id="{2BD26E39-EBEE-46E2-8F29-09FF58F0B7F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550" name="Text Box 1">
          <a:extLst>
            <a:ext uri="{FF2B5EF4-FFF2-40B4-BE49-F238E27FC236}">
              <a16:creationId xmlns:a16="http://schemas.microsoft.com/office/drawing/2014/main" id="{B6609ACE-E879-4824-A0BF-D61B76DE995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551" name="Text Box 1">
          <a:extLst>
            <a:ext uri="{FF2B5EF4-FFF2-40B4-BE49-F238E27FC236}">
              <a16:creationId xmlns:a16="http://schemas.microsoft.com/office/drawing/2014/main" id="{3DD97F1B-1C02-46C2-AA78-DC5C7639303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552" name="Text Box 1">
          <a:extLst>
            <a:ext uri="{FF2B5EF4-FFF2-40B4-BE49-F238E27FC236}">
              <a16:creationId xmlns:a16="http://schemas.microsoft.com/office/drawing/2014/main" id="{1844EDCB-2D78-413A-84A4-E2A82DA6DFC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553" name="Text Box 1">
          <a:extLst>
            <a:ext uri="{FF2B5EF4-FFF2-40B4-BE49-F238E27FC236}">
              <a16:creationId xmlns:a16="http://schemas.microsoft.com/office/drawing/2014/main" id="{E72DE303-32E1-41D1-8FAF-1D5B84DF8E9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554" name="Text Box 1">
          <a:extLst>
            <a:ext uri="{FF2B5EF4-FFF2-40B4-BE49-F238E27FC236}">
              <a16:creationId xmlns:a16="http://schemas.microsoft.com/office/drawing/2014/main" id="{53FD4F13-1872-45CF-99E5-74209D7989D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555" name="Text Box 1">
          <a:extLst>
            <a:ext uri="{FF2B5EF4-FFF2-40B4-BE49-F238E27FC236}">
              <a16:creationId xmlns:a16="http://schemas.microsoft.com/office/drawing/2014/main" id="{85925852-3FA5-4B5C-8263-083A395CD0A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556" name="Text Box 1">
          <a:extLst>
            <a:ext uri="{FF2B5EF4-FFF2-40B4-BE49-F238E27FC236}">
              <a16:creationId xmlns:a16="http://schemas.microsoft.com/office/drawing/2014/main" id="{79FACD26-F67C-4558-989B-A8CCA8DC51D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557" name="Text Box 1">
          <a:extLst>
            <a:ext uri="{FF2B5EF4-FFF2-40B4-BE49-F238E27FC236}">
              <a16:creationId xmlns:a16="http://schemas.microsoft.com/office/drawing/2014/main" id="{80005358-E162-4DE2-B245-3C497CBDB0C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558" name="Text Box 1">
          <a:extLst>
            <a:ext uri="{FF2B5EF4-FFF2-40B4-BE49-F238E27FC236}">
              <a16:creationId xmlns:a16="http://schemas.microsoft.com/office/drawing/2014/main" id="{8EBA8946-2B13-4AA6-AE7B-D47F4DD7A82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559" name="Text Box 1">
          <a:extLst>
            <a:ext uri="{FF2B5EF4-FFF2-40B4-BE49-F238E27FC236}">
              <a16:creationId xmlns:a16="http://schemas.microsoft.com/office/drawing/2014/main" id="{0E73C0AF-4742-4FF9-A538-580983C5D8A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560" name="Text Box 1">
          <a:extLst>
            <a:ext uri="{FF2B5EF4-FFF2-40B4-BE49-F238E27FC236}">
              <a16:creationId xmlns:a16="http://schemas.microsoft.com/office/drawing/2014/main" id="{6325FE98-0BE9-451F-8DF7-9E004F3DBF4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561" name="Text Box 1">
          <a:extLst>
            <a:ext uri="{FF2B5EF4-FFF2-40B4-BE49-F238E27FC236}">
              <a16:creationId xmlns:a16="http://schemas.microsoft.com/office/drawing/2014/main" id="{80CB5ED9-D5CA-4B0C-B9CE-CB8234E4658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562" name="Text Box 1">
          <a:extLst>
            <a:ext uri="{FF2B5EF4-FFF2-40B4-BE49-F238E27FC236}">
              <a16:creationId xmlns:a16="http://schemas.microsoft.com/office/drawing/2014/main" id="{1234B25F-FBEC-4EA9-B11D-E27AEC032B0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563" name="Text Box 1">
          <a:extLst>
            <a:ext uri="{FF2B5EF4-FFF2-40B4-BE49-F238E27FC236}">
              <a16:creationId xmlns:a16="http://schemas.microsoft.com/office/drawing/2014/main" id="{FD9432D3-E3C4-4A44-A70B-DE0994C71F8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564" name="Text Box 1">
          <a:extLst>
            <a:ext uri="{FF2B5EF4-FFF2-40B4-BE49-F238E27FC236}">
              <a16:creationId xmlns:a16="http://schemas.microsoft.com/office/drawing/2014/main" id="{02666BCD-DA7D-4466-B60C-BEAA96B062F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565" name="Text Box 1">
          <a:extLst>
            <a:ext uri="{FF2B5EF4-FFF2-40B4-BE49-F238E27FC236}">
              <a16:creationId xmlns:a16="http://schemas.microsoft.com/office/drawing/2014/main" id="{B2AB32E2-AF93-4FDE-8785-6C7C2A4C592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566" name="Text Box 1">
          <a:extLst>
            <a:ext uri="{FF2B5EF4-FFF2-40B4-BE49-F238E27FC236}">
              <a16:creationId xmlns:a16="http://schemas.microsoft.com/office/drawing/2014/main" id="{212681D1-CA17-4CB3-A1E5-B8CD37178E8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567" name="Text Box 1">
          <a:extLst>
            <a:ext uri="{FF2B5EF4-FFF2-40B4-BE49-F238E27FC236}">
              <a16:creationId xmlns:a16="http://schemas.microsoft.com/office/drawing/2014/main" id="{61575687-6BF7-4A8B-98BE-538BDAC8840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568" name="Text Box 1">
          <a:extLst>
            <a:ext uri="{FF2B5EF4-FFF2-40B4-BE49-F238E27FC236}">
              <a16:creationId xmlns:a16="http://schemas.microsoft.com/office/drawing/2014/main" id="{163D1D5F-79F7-4211-9C7D-0E1BD68937D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569" name="Text Box 1">
          <a:extLst>
            <a:ext uri="{FF2B5EF4-FFF2-40B4-BE49-F238E27FC236}">
              <a16:creationId xmlns:a16="http://schemas.microsoft.com/office/drawing/2014/main" id="{3420B87D-5FEC-4CBF-B866-FC7F28306C6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570" name="Text Box 1">
          <a:extLst>
            <a:ext uri="{FF2B5EF4-FFF2-40B4-BE49-F238E27FC236}">
              <a16:creationId xmlns:a16="http://schemas.microsoft.com/office/drawing/2014/main" id="{AB52FE81-3BA3-4D8B-8282-47D9A5DE0C0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571" name="Text Box 1">
          <a:extLst>
            <a:ext uri="{FF2B5EF4-FFF2-40B4-BE49-F238E27FC236}">
              <a16:creationId xmlns:a16="http://schemas.microsoft.com/office/drawing/2014/main" id="{88FA1F46-E655-49F0-B70A-71AFE7BB61C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572" name="Text Box 1">
          <a:extLst>
            <a:ext uri="{FF2B5EF4-FFF2-40B4-BE49-F238E27FC236}">
              <a16:creationId xmlns:a16="http://schemas.microsoft.com/office/drawing/2014/main" id="{6C682BC8-9CD1-467C-98D3-79CC7F9473E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573" name="Text Box 1">
          <a:extLst>
            <a:ext uri="{FF2B5EF4-FFF2-40B4-BE49-F238E27FC236}">
              <a16:creationId xmlns:a16="http://schemas.microsoft.com/office/drawing/2014/main" id="{330B6271-AEEC-4E5E-9B4B-50FBE75B187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574" name="Text Box 1">
          <a:extLst>
            <a:ext uri="{FF2B5EF4-FFF2-40B4-BE49-F238E27FC236}">
              <a16:creationId xmlns:a16="http://schemas.microsoft.com/office/drawing/2014/main" id="{B6E7F966-C94F-4B4C-AB95-979F51F6922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575" name="Text Box 1">
          <a:extLst>
            <a:ext uri="{FF2B5EF4-FFF2-40B4-BE49-F238E27FC236}">
              <a16:creationId xmlns:a16="http://schemas.microsoft.com/office/drawing/2014/main" id="{FF93AFCB-A584-40DD-B970-DCE07380E9C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576" name="Text Box 1">
          <a:extLst>
            <a:ext uri="{FF2B5EF4-FFF2-40B4-BE49-F238E27FC236}">
              <a16:creationId xmlns:a16="http://schemas.microsoft.com/office/drawing/2014/main" id="{3715D6D5-6BDF-494F-BA61-E45B1448D94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577" name="Text Box 1">
          <a:extLst>
            <a:ext uri="{FF2B5EF4-FFF2-40B4-BE49-F238E27FC236}">
              <a16:creationId xmlns:a16="http://schemas.microsoft.com/office/drawing/2014/main" id="{8E3E723E-9733-4CAF-B09C-94518B706F1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578" name="Text Box 1">
          <a:extLst>
            <a:ext uri="{FF2B5EF4-FFF2-40B4-BE49-F238E27FC236}">
              <a16:creationId xmlns:a16="http://schemas.microsoft.com/office/drawing/2014/main" id="{569743EE-FE22-412C-8636-2B54B101F9A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579" name="Text Box 1">
          <a:extLst>
            <a:ext uri="{FF2B5EF4-FFF2-40B4-BE49-F238E27FC236}">
              <a16:creationId xmlns:a16="http://schemas.microsoft.com/office/drawing/2014/main" id="{20AD62CA-5ABF-47FD-A3A5-CD1606A5D5D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580" name="Text Box 1">
          <a:extLst>
            <a:ext uri="{FF2B5EF4-FFF2-40B4-BE49-F238E27FC236}">
              <a16:creationId xmlns:a16="http://schemas.microsoft.com/office/drawing/2014/main" id="{AB1B40F8-928B-40B2-8896-E3EB1EA3A60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581" name="Text Box 1">
          <a:extLst>
            <a:ext uri="{FF2B5EF4-FFF2-40B4-BE49-F238E27FC236}">
              <a16:creationId xmlns:a16="http://schemas.microsoft.com/office/drawing/2014/main" id="{386F871A-307C-4E72-9855-A95C8FB9F53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582" name="Text Box 1">
          <a:extLst>
            <a:ext uri="{FF2B5EF4-FFF2-40B4-BE49-F238E27FC236}">
              <a16:creationId xmlns:a16="http://schemas.microsoft.com/office/drawing/2014/main" id="{A3E282A3-23D0-459A-91D9-1A5F54B4F1A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583" name="Text Box 1">
          <a:extLst>
            <a:ext uri="{FF2B5EF4-FFF2-40B4-BE49-F238E27FC236}">
              <a16:creationId xmlns:a16="http://schemas.microsoft.com/office/drawing/2014/main" id="{B3AF4F64-8E71-4173-9864-080F5D9CEF2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584" name="Text Box 1">
          <a:extLst>
            <a:ext uri="{FF2B5EF4-FFF2-40B4-BE49-F238E27FC236}">
              <a16:creationId xmlns:a16="http://schemas.microsoft.com/office/drawing/2014/main" id="{43E8E45F-D212-4B19-B0BE-2DD8ED0DCCC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585" name="Text Box 1">
          <a:extLst>
            <a:ext uri="{FF2B5EF4-FFF2-40B4-BE49-F238E27FC236}">
              <a16:creationId xmlns:a16="http://schemas.microsoft.com/office/drawing/2014/main" id="{590FE5C9-B32F-4F57-B61F-CC5958337C6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586" name="Text Box 1">
          <a:extLst>
            <a:ext uri="{FF2B5EF4-FFF2-40B4-BE49-F238E27FC236}">
              <a16:creationId xmlns:a16="http://schemas.microsoft.com/office/drawing/2014/main" id="{4B398DF1-9544-4F4E-90F1-7AFA6B80B58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587" name="Text Box 1">
          <a:extLst>
            <a:ext uri="{FF2B5EF4-FFF2-40B4-BE49-F238E27FC236}">
              <a16:creationId xmlns:a16="http://schemas.microsoft.com/office/drawing/2014/main" id="{AC0B2621-CF67-41CA-8EE2-D440CFE6651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588" name="Text Box 1">
          <a:extLst>
            <a:ext uri="{FF2B5EF4-FFF2-40B4-BE49-F238E27FC236}">
              <a16:creationId xmlns:a16="http://schemas.microsoft.com/office/drawing/2014/main" id="{9E2A88D7-50CE-4FFC-A5A9-5321DD849CE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589" name="Text Box 1">
          <a:extLst>
            <a:ext uri="{FF2B5EF4-FFF2-40B4-BE49-F238E27FC236}">
              <a16:creationId xmlns:a16="http://schemas.microsoft.com/office/drawing/2014/main" id="{AB43CAB0-9B7E-4128-8A4E-EB7BD31F6C6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590" name="Text Box 1">
          <a:extLst>
            <a:ext uri="{FF2B5EF4-FFF2-40B4-BE49-F238E27FC236}">
              <a16:creationId xmlns:a16="http://schemas.microsoft.com/office/drawing/2014/main" id="{548926D3-B78B-4D0A-A5BD-34FF16C6012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591" name="Text Box 1">
          <a:extLst>
            <a:ext uri="{FF2B5EF4-FFF2-40B4-BE49-F238E27FC236}">
              <a16:creationId xmlns:a16="http://schemas.microsoft.com/office/drawing/2014/main" id="{180F40A9-1AF4-43E2-A640-A54ED95E99E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592" name="Text Box 1">
          <a:extLst>
            <a:ext uri="{FF2B5EF4-FFF2-40B4-BE49-F238E27FC236}">
              <a16:creationId xmlns:a16="http://schemas.microsoft.com/office/drawing/2014/main" id="{EAD8C844-341F-4E29-832A-9C26E1D8E88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593" name="Text Box 1">
          <a:extLst>
            <a:ext uri="{FF2B5EF4-FFF2-40B4-BE49-F238E27FC236}">
              <a16:creationId xmlns:a16="http://schemas.microsoft.com/office/drawing/2014/main" id="{1FDB6D41-0787-4C7B-89B1-4F594E1F9CC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594" name="Text Box 1">
          <a:extLst>
            <a:ext uri="{FF2B5EF4-FFF2-40B4-BE49-F238E27FC236}">
              <a16:creationId xmlns:a16="http://schemas.microsoft.com/office/drawing/2014/main" id="{0FF6C93F-4EC8-448A-8DC3-146870BDDFD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595" name="Text Box 1">
          <a:extLst>
            <a:ext uri="{FF2B5EF4-FFF2-40B4-BE49-F238E27FC236}">
              <a16:creationId xmlns:a16="http://schemas.microsoft.com/office/drawing/2014/main" id="{1EBEE3D5-7FD4-4D97-86CF-4840CC99D01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596" name="Text Box 1">
          <a:extLst>
            <a:ext uri="{FF2B5EF4-FFF2-40B4-BE49-F238E27FC236}">
              <a16:creationId xmlns:a16="http://schemas.microsoft.com/office/drawing/2014/main" id="{C2AE09A2-862D-4409-92AD-381032D73C2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597" name="Text Box 1">
          <a:extLst>
            <a:ext uri="{FF2B5EF4-FFF2-40B4-BE49-F238E27FC236}">
              <a16:creationId xmlns:a16="http://schemas.microsoft.com/office/drawing/2014/main" id="{163B3AB1-D767-4F05-8B72-32F7BA659D5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598" name="Text Box 1">
          <a:extLst>
            <a:ext uri="{FF2B5EF4-FFF2-40B4-BE49-F238E27FC236}">
              <a16:creationId xmlns:a16="http://schemas.microsoft.com/office/drawing/2014/main" id="{3D23D280-0C47-47B9-8E22-03B209E28D3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599" name="Text Box 1">
          <a:extLst>
            <a:ext uri="{FF2B5EF4-FFF2-40B4-BE49-F238E27FC236}">
              <a16:creationId xmlns:a16="http://schemas.microsoft.com/office/drawing/2014/main" id="{5EE365B0-7065-44F0-A9BB-5D74359C369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600" name="Text Box 1">
          <a:extLst>
            <a:ext uri="{FF2B5EF4-FFF2-40B4-BE49-F238E27FC236}">
              <a16:creationId xmlns:a16="http://schemas.microsoft.com/office/drawing/2014/main" id="{32198197-8408-4145-B0F5-FC03E824978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601" name="Text Box 1">
          <a:extLst>
            <a:ext uri="{FF2B5EF4-FFF2-40B4-BE49-F238E27FC236}">
              <a16:creationId xmlns:a16="http://schemas.microsoft.com/office/drawing/2014/main" id="{46A08DA0-2FA9-41EF-AD03-DAA01D6803E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602" name="Text Box 1">
          <a:extLst>
            <a:ext uri="{FF2B5EF4-FFF2-40B4-BE49-F238E27FC236}">
              <a16:creationId xmlns:a16="http://schemas.microsoft.com/office/drawing/2014/main" id="{31EF99BD-C1D7-4435-B3CC-A93EDCCDC38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603" name="Text Box 1">
          <a:extLst>
            <a:ext uri="{FF2B5EF4-FFF2-40B4-BE49-F238E27FC236}">
              <a16:creationId xmlns:a16="http://schemas.microsoft.com/office/drawing/2014/main" id="{1C75AC4D-7380-416B-B2AF-801C7CB3919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604" name="Text Box 1">
          <a:extLst>
            <a:ext uri="{FF2B5EF4-FFF2-40B4-BE49-F238E27FC236}">
              <a16:creationId xmlns:a16="http://schemas.microsoft.com/office/drawing/2014/main" id="{7D1CC840-78C1-48FC-AED3-F45747E3C79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605" name="Text Box 1">
          <a:extLst>
            <a:ext uri="{FF2B5EF4-FFF2-40B4-BE49-F238E27FC236}">
              <a16:creationId xmlns:a16="http://schemas.microsoft.com/office/drawing/2014/main" id="{067CC86B-676A-434D-B46C-9991500ADAC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606" name="Text Box 1">
          <a:extLst>
            <a:ext uri="{FF2B5EF4-FFF2-40B4-BE49-F238E27FC236}">
              <a16:creationId xmlns:a16="http://schemas.microsoft.com/office/drawing/2014/main" id="{2A870775-46B5-465D-98A8-7CFE7C7F08E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607" name="Text Box 1">
          <a:extLst>
            <a:ext uri="{FF2B5EF4-FFF2-40B4-BE49-F238E27FC236}">
              <a16:creationId xmlns:a16="http://schemas.microsoft.com/office/drawing/2014/main" id="{E494130F-10A8-4E05-871F-4B5C282371C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608" name="Text Box 1">
          <a:extLst>
            <a:ext uri="{FF2B5EF4-FFF2-40B4-BE49-F238E27FC236}">
              <a16:creationId xmlns:a16="http://schemas.microsoft.com/office/drawing/2014/main" id="{129B89BC-7BE3-4782-9C35-371506B1C2D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609" name="Text Box 1">
          <a:extLst>
            <a:ext uri="{FF2B5EF4-FFF2-40B4-BE49-F238E27FC236}">
              <a16:creationId xmlns:a16="http://schemas.microsoft.com/office/drawing/2014/main" id="{F23ECB9D-EEFF-4810-8560-A1C14FF113C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610" name="Text Box 1">
          <a:extLst>
            <a:ext uri="{FF2B5EF4-FFF2-40B4-BE49-F238E27FC236}">
              <a16:creationId xmlns:a16="http://schemas.microsoft.com/office/drawing/2014/main" id="{730139EC-8EAC-493C-8E96-60B10FD984A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611" name="Text Box 1">
          <a:extLst>
            <a:ext uri="{FF2B5EF4-FFF2-40B4-BE49-F238E27FC236}">
              <a16:creationId xmlns:a16="http://schemas.microsoft.com/office/drawing/2014/main" id="{9123AEF3-1260-4950-A9EF-8FC8B34CC5E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612" name="Text Box 1">
          <a:extLst>
            <a:ext uri="{FF2B5EF4-FFF2-40B4-BE49-F238E27FC236}">
              <a16:creationId xmlns:a16="http://schemas.microsoft.com/office/drawing/2014/main" id="{1B564B3F-B41F-4A70-823B-A5B8E77AF70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613" name="Text Box 1">
          <a:extLst>
            <a:ext uri="{FF2B5EF4-FFF2-40B4-BE49-F238E27FC236}">
              <a16:creationId xmlns:a16="http://schemas.microsoft.com/office/drawing/2014/main" id="{995D3B62-480A-4F6D-8C9A-F6CE5BFC71E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614" name="Text Box 1">
          <a:extLst>
            <a:ext uri="{FF2B5EF4-FFF2-40B4-BE49-F238E27FC236}">
              <a16:creationId xmlns:a16="http://schemas.microsoft.com/office/drawing/2014/main" id="{5CD12EDD-ACE5-401F-8C7E-1F4FEA168E7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615" name="Text Box 1">
          <a:extLst>
            <a:ext uri="{FF2B5EF4-FFF2-40B4-BE49-F238E27FC236}">
              <a16:creationId xmlns:a16="http://schemas.microsoft.com/office/drawing/2014/main" id="{AF9A1737-47B4-4FA7-9FCE-9858E7DB2EA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616" name="Text Box 1">
          <a:extLst>
            <a:ext uri="{FF2B5EF4-FFF2-40B4-BE49-F238E27FC236}">
              <a16:creationId xmlns:a16="http://schemas.microsoft.com/office/drawing/2014/main" id="{DA4256A5-9FAB-4785-BA5C-384EA60BAE5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617" name="Text Box 1">
          <a:extLst>
            <a:ext uri="{FF2B5EF4-FFF2-40B4-BE49-F238E27FC236}">
              <a16:creationId xmlns:a16="http://schemas.microsoft.com/office/drawing/2014/main" id="{7B74184C-2B9B-4C48-ACA0-3035ECCB196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618" name="Text Box 1">
          <a:extLst>
            <a:ext uri="{FF2B5EF4-FFF2-40B4-BE49-F238E27FC236}">
              <a16:creationId xmlns:a16="http://schemas.microsoft.com/office/drawing/2014/main" id="{89C748E1-F5AA-4037-8E0D-DD49727A1C3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619" name="Text Box 1">
          <a:extLst>
            <a:ext uri="{FF2B5EF4-FFF2-40B4-BE49-F238E27FC236}">
              <a16:creationId xmlns:a16="http://schemas.microsoft.com/office/drawing/2014/main" id="{7C5737C0-69A1-4367-880F-3BCBAFDADCE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620" name="Text Box 1">
          <a:extLst>
            <a:ext uri="{FF2B5EF4-FFF2-40B4-BE49-F238E27FC236}">
              <a16:creationId xmlns:a16="http://schemas.microsoft.com/office/drawing/2014/main" id="{C5035F7E-DDA8-4144-BFD6-29ADC203A65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621" name="Text Box 1">
          <a:extLst>
            <a:ext uri="{FF2B5EF4-FFF2-40B4-BE49-F238E27FC236}">
              <a16:creationId xmlns:a16="http://schemas.microsoft.com/office/drawing/2014/main" id="{53716A9D-D441-4ABB-912A-A74E153ADB2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622" name="Text Box 1">
          <a:extLst>
            <a:ext uri="{FF2B5EF4-FFF2-40B4-BE49-F238E27FC236}">
              <a16:creationId xmlns:a16="http://schemas.microsoft.com/office/drawing/2014/main" id="{690867D9-9CF4-42BB-91BA-F78FE480BC1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623" name="Text Box 1">
          <a:extLst>
            <a:ext uri="{FF2B5EF4-FFF2-40B4-BE49-F238E27FC236}">
              <a16:creationId xmlns:a16="http://schemas.microsoft.com/office/drawing/2014/main" id="{9A9F182C-F623-4551-B495-E17C37556BC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624" name="Text Box 1">
          <a:extLst>
            <a:ext uri="{FF2B5EF4-FFF2-40B4-BE49-F238E27FC236}">
              <a16:creationId xmlns:a16="http://schemas.microsoft.com/office/drawing/2014/main" id="{2D577374-BEB0-4368-B091-05FAC9E8198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625" name="Text Box 1">
          <a:extLst>
            <a:ext uri="{FF2B5EF4-FFF2-40B4-BE49-F238E27FC236}">
              <a16:creationId xmlns:a16="http://schemas.microsoft.com/office/drawing/2014/main" id="{FEC8FAC4-7517-403D-BFD0-DCD76C155C1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626" name="Text Box 1">
          <a:extLst>
            <a:ext uri="{FF2B5EF4-FFF2-40B4-BE49-F238E27FC236}">
              <a16:creationId xmlns:a16="http://schemas.microsoft.com/office/drawing/2014/main" id="{C3235439-FA5C-48AE-AFF8-1389AD8544E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627" name="Text Box 1">
          <a:extLst>
            <a:ext uri="{FF2B5EF4-FFF2-40B4-BE49-F238E27FC236}">
              <a16:creationId xmlns:a16="http://schemas.microsoft.com/office/drawing/2014/main" id="{FC5A1E8F-A5BB-4530-ABBC-1865BFEE562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628" name="Text Box 1">
          <a:extLst>
            <a:ext uri="{FF2B5EF4-FFF2-40B4-BE49-F238E27FC236}">
              <a16:creationId xmlns:a16="http://schemas.microsoft.com/office/drawing/2014/main" id="{895521BC-758E-461F-91C2-2B7D6BE9A16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629" name="Text Box 1">
          <a:extLst>
            <a:ext uri="{FF2B5EF4-FFF2-40B4-BE49-F238E27FC236}">
              <a16:creationId xmlns:a16="http://schemas.microsoft.com/office/drawing/2014/main" id="{18A1255D-30C3-42B5-A206-79D0DFD2BEE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630" name="Text Box 1">
          <a:extLst>
            <a:ext uri="{FF2B5EF4-FFF2-40B4-BE49-F238E27FC236}">
              <a16:creationId xmlns:a16="http://schemas.microsoft.com/office/drawing/2014/main" id="{9DA44E03-E8D1-4B27-8EC5-1EE88A49264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631" name="Text Box 1">
          <a:extLst>
            <a:ext uri="{FF2B5EF4-FFF2-40B4-BE49-F238E27FC236}">
              <a16:creationId xmlns:a16="http://schemas.microsoft.com/office/drawing/2014/main" id="{32D0156F-D5D1-4BD8-828A-B4F6947221D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632" name="Text Box 1">
          <a:extLst>
            <a:ext uri="{FF2B5EF4-FFF2-40B4-BE49-F238E27FC236}">
              <a16:creationId xmlns:a16="http://schemas.microsoft.com/office/drawing/2014/main" id="{B523AF7B-11B4-48F0-9D47-EEDA9490D89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633" name="Text Box 1">
          <a:extLst>
            <a:ext uri="{FF2B5EF4-FFF2-40B4-BE49-F238E27FC236}">
              <a16:creationId xmlns:a16="http://schemas.microsoft.com/office/drawing/2014/main" id="{DA1ECC0E-EE87-44D0-8485-7E3F1F559B5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634" name="Text Box 1">
          <a:extLst>
            <a:ext uri="{FF2B5EF4-FFF2-40B4-BE49-F238E27FC236}">
              <a16:creationId xmlns:a16="http://schemas.microsoft.com/office/drawing/2014/main" id="{57351B4A-904D-4D8E-B297-5DF03527862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635" name="Text Box 1">
          <a:extLst>
            <a:ext uri="{FF2B5EF4-FFF2-40B4-BE49-F238E27FC236}">
              <a16:creationId xmlns:a16="http://schemas.microsoft.com/office/drawing/2014/main" id="{56159DAA-DC34-40BF-83CD-5DE32ACAC2C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636" name="Text Box 1">
          <a:extLst>
            <a:ext uri="{FF2B5EF4-FFF2-40B4-BE49-F238E27FC236}">
              <a16:creationId xmlns:a16="http://schemas.microsoft.com/office/drawing/2014/main" id="{4DFA42A1-BC4D-4040-B54E-01E01F12AD6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637" name="Text Box 1">
          <a:extLst>
            <a:ext uri="{FF2B5EF4-FFF2-40B4-BE49-F238E27FC236}">
              <a16:creationId xmlns:a16="http://schemas.microsoft.com/office/drawing/2014/main" id="{AAFBE4D3-90AC-44C3-9731-D7B17642AD1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638" name="Text Box 1">
          <a:extLst>
            <a:ext uri="{FF2B5EF4-FFF2-40B4-BE49-F238E27FC236}">
              <a16:creationId xmlns:a16="http://schemas.microsoft.com/office/drawing/2014/main" id="{94779A32-C1DD-4B06-9893-794C3DF340A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639" name="Text Box 1">
          <a:extLst>
            <a:ext uri="{FF2B5EF4-FFF2-40B4-BE49-F238E27FC236}">
              <a16:creationId xmlns:a16="http://schemas.microsoft.com/office/drawing/2014/main" id="{CD858A9B-ACBF-49DB-A395-627D4D2212A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640" name="Text Box 1">
          <a:extLst>
            <a:ext uri="{FF2B5EF4-FFF2-40B4-BE49-F238E27FC236}">
              <a16:creationId xmlns:a16="http://schemas.microsoft.com/office/drawing/2014/main" id="{F9EE48C6-8863-4F3A-BA70-88E46B6BD6D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641" name="Text Box 1">
          <a:extLst>
            <a:ext uri="{FF2B5EF4-FFF2-40B4-BE49-F238E27FC236}">
              <a16:creationId xmlns:a16="http://schemas.microsoft.com/office/drawing/2014/main" id="{CBEEB54A-D92F-4E8B-81E3-267D2F5344A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642" name="Text Box 1">
          <a:extLst>
            <a:ext uri="{FF2B5EF4-FFF2-40B4-BE49-F238E27FC236}">
              <a16:creationId xmlns:a16="http://schemas.microsoft.com/office/drawing/2014/main" id="{CD405773-C292-4F9E-BF48-D0A84455351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643" name="Text Box 1">
          <a:extLst>
            <a:ext uri="{FF2B5EF4-FFF2-40B4-BE49-F238E27FC236}">
              <a16:creationId xmlns:a16="http://schemas.microsoft.com/office/drawing/2014/main" id="{847DFC17-12BA-4063-9377-C9825D60C2D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644" name="Text Box 1">
          <a:extLst>
            <a:ext uri="{FF2B5EF4-FFF2-40B4-BE49-F238E27FC236}">
              <a16:creationId xmlns:a16="http://schemas.microsoft.com/office/drawing/2014/main" id="{6E929719-9EA3-41CC-8945-6A53CBBFF26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645" name="Text Box 1">
          <a:extLst>
            <a:ext uri="{FF2B5EF4-FFF2-40B4-BE49-F238E27FC236}">
              <a16:creationId xmlns:a16="http://schemas.microsoft.com/office/drawing/2014/main" id="{F0ACAF30-A7D8-4578-9B2D-7D2ACD1B3A0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646" name="Text Box 1">
          <a:extLst>
            <a:ext uri="{FF2B5EF4-FFF2-40B4-BE49-F238E27FC236}">
              <a16:creationId xmlns:a16="http://schemas.microsoft.com/office/drawing/2014/main" id="{01B58F06-A8C8-413E-B3DD-EDE78C515D4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647" name="Text Box 1">
          <a:extLst>
            <a:ext uri="{FF2B5EF4-FFF2-40B4-BE49-F238E27FC236}">
              <a16:creationId xmlns:a16="http://schemas.microsoft.com/office/drawing/2014/main" id="{52C6C5D6-502D-4C8C-9334-96147F2ACDF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648" name="Text Box 1">
          <a:extLst>
            <a:ext uri="{FF2B5EF4-FFF2-40B4-BE49-F238E27FC236}">
              <a16:creationId xmlns:a16="http://schemas.microsoft.com/office/drawing/2014/main" id="{B68CED15-F425-4E9E-A3ED-1F005DE6EE3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649" name="Text Box 1">
          <a:extLst>
            <a:ext uri="{FF2B5EF4-FFF2-40B4-BE49-F238E27FC236}">
              <a16:creationId xmlns:a16="http://schemas.microsoft.com/office/drawing/2014/main" id="{E11108F3-1853-4C07-AA4D-97B05A653EE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650" name="Text Box 1">
          <a:extLst>
            <a:ext uri="{FF2B5EF4-FFF2-40B4-BE49-F238E27FC236}">
              <a16:creationId xmlns:a16="http://schemas.microsoft.com/office/drawing/2014/main" id="{7880BAD4-68C5-4302-A881-E0396BA584F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651" name="Text Box 1">
          <a:extLst>
            <a:ext uri="{FF2B5EF4-FFF2-40B4-BE49-F238E27FC236}">
              <a16:creationId xmlns:a16="http://schemas.microsoft.com/office/drawing/2014/main" id="{6FD1C9CB-AAC3-4B35-83B9-D31EBF4A442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652" name="Text Box 1">
          <a:extLst>
            <a:ext uri="{FF2B5EF4-FFF2-40B4-BE49-F238E27FC236}">
              <a16:creationId xmlns:a16="http://schemas.microsoft.com/office/drawing/2014/main" id="{9D98A9C3-6E61-422B-8806-A7E597E941F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653" name="Text Box 1">
          <a:extLst>
            <a:ext uri="{FF2B5EF4-FFF2-40B4-BE49-F238E27FC236}">
              <a16:creationId xmlns:a16="http://schemas.microsoft.com/office/drawing/2014/main" id="{5C28066D-1446-4472-B104-C85A78B10FC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654" name="Text Box 1">
          <a:extLst>
            <a:ext uri="{FF2B5EF4-FFF2-40B4-BE49-F238E27FC236}">
              <a16:creationId xmlns:a16="http://schemas.microsoft.com/office/drawing/2014/main" id="{A360DC7D-0525-45DB-9DF1-4098275FDAC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655" name="Text Box 1">
          <a:extLst>
            <a:ext uri="{FF2B5EF4-FFF2-40B4-BE49-F238E27FC236}">
              <a16:creationId xmlns:a16="http://schemas.microsoft.com/office/drawing/2014/main" id="{FD60AE20-4545-4EF3-8432-D9372E0F250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656" name="Text Box 1">
          <a:extLst>
            <a:ext uri="{FF2B5EF4-FFF2-40B4-BE49-F238E27FC236}">
              <a16:creationId xmlns:a16="http://schemas.microsoft.com/office/drawing/2014/main" id="{85222D11-8A2C-4DA3-8CCC-7137ABD3803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657" name="Text Box 1">
          <a:extLst>
            <a:ext uri="{FF2B5EF4-FFF2-40B4-BE49-F238E27FC236}">
              <a16:creationId xmlns:a16="http://schemas.microsoft.com/office/drawing/2014/main" id="{759833D4-38DE-4E8D-808C-F7E2DA7EE3C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658" name="Text Box 1">
          <a:extLst>
            <a:ext uri="{FF2B5EF4-FFF2-40B4-BE49-F238E27FC236}">
              <a16:creationId xmlns:a16="http://schemas.microsoft.com/office/drawing/2014/main" id="{B4ACC7D9-9018-49DB-A23C-5500E9DE85B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659" name="Text Box 1">
          <a:extLst>
            <a:ext uri="{FF2B5EF4-FFF2-40B4-BE49-F238E27FC236}">
              <a16:creationId xmlns:a16="http://schemas.microsoft.com/office/drawing/2014/main" id="{B9DE1ABF-8E15-46C0-ABD1-082D02B1346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660" name="Text Box 1">
          <a:extLst>
            <a:ext uri="{FF2B5EF4-FFF2-40B4-BE49-F238E27FC236}">
              <a16:creationId xmlns:a16="http://schemas.microsoft.com/office/drawing/2014/main" id="{8FADDA66-A34C-4FCF-916A-E0ED1F2D47F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661" name="Text Box 1">
          <a:extLst>
            <a:ext uri="{FF2B5EF4-FFF2-40B4-BE49-F238E27FC236}">
              <a16:creationId xmlns:a16="http://schemas.microsoft.com/office/drawing/2014/main" id="{35DAB087-C5B2-46CE-8E99-714D1A2CC6D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662" name="Text Box 1">
          <a:extLst>
            <a:ext uri="{FF2B5EF4-FFF2-40B4-BE49-F238E27FC236}">
              <a16:creationId xmlns:a16="http://schemas.microsoft.com/office/drawing/2014/main" id="{77449197-7E55-4692-9D50-23DBF90AA6D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663" name="Text Box 1">
          <a:extLst>
            <a:ext uri="{FF2B5EF4-FFF2-40B4-BE49-F238E27FC236}">
              <a16:creationId xmlns:a16="http://schemas.microsoft.com/office/drawing/2014/main" id="{3F0C32D7-3E11-4858-AE64-717151C000E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664" name="Text Box 1">
          <a:extLst>
            <a:ext uri="{FF2B5EF4-FFF2-40B4-BE49-F238E27FC236}">
              <a16:creationId xmlns:a16="http://schemas.microsoft.com/office/drawing/2014/main" id="{BD519AFF-EFDD-4941-BD07-78C54F0A873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665" name="Text Box 1">
          <a:extLst>
            <a:ext uri="{FF2B5EF4-FFF2-40B4-BE49-F238E27FC236}">
              <a16:creationId xmlns:a16="http://schemas.microsoft.com/office/drawing/2014/main" id="{EF4D2279-954D-4DD9-8B66-5C43E0A259A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666" name="Text Box 1">
          <a:extLst>
            <a:ext uri="{FF2B5EF4-FFF2-40B4-BE49-F238E27FC236}">
              <a16:creationId xmlns:a16="http://schemas.microsoft.com/office/drawing/2014/main" id="{C260B9A9-2705-4831-B112-50F58CDF958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667" name="Text Box 1">
          <a:extLst>
            <a:ext uri="{FF2B5EF4-FFF2-40B4-BE49-F238E27FC236}">
              <a16:creationId xmlns:a16="http://schemas.microsoft.com/office/drawing/2014/main" id="{3761F42B-8AF2-4DC4-B80D-87344FCC21D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668" name="Text Box 1">
          <a:extLst>
            <a:ext uri="{FF2B5EF4-FFF2-40B4-BE49-F238E27FC236}">
              <a16:creationId xmlns:a16="http://schemas.microsoft.com/office/drawing/2014/main" id="{17F7D7F5-8895-4787-A584-CC91B78811F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669" name="Text Box 1">
          <a:extLst>
            <a:ext uri="{FF2B5EF4-FFF2-40B4-BE49-F238E27FC236}">
              <a16:creationId xmlns:a16="http://schemas.microsoft.com/office/drawing/2014/main" id="{BB72A720-820F-4C00-BB64-B50399C3B5B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670" name="Text Box 1">
          <a:extLst>
            <a:ext uri="{FF2B5EF4-FFF2-40B4-BE49-F238E27FC236}">
              <a16:creationId xmlns:a16="http://schemas.microsoft.com/office/drawing/2014/main" id="{1D84CA00-C254-439A-B812-7842D99A05D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671" name="Text Box 1">
          <a:extLst>
            <a:ext uri="{FF2B5EF4-FFF2-40B4-BE49-F238E27FC236}">
              <a16:creationId xmlns:a16="http://schemas.microsoft.com/office/drawing/2014/main" id="{48DE49F1-3427-424D-90C2-58212A19CB8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672" name="Text Box 1">
          <a:extLst>
            <a:ext uri="{FF2B5EF4-FFF2-40B4-BE49-F238E27FC236}">
              <a16:creationId xmlns:a16="http://schemas.microsoft.com/office/drawing/2014/main" id="{9DCB03F4-C333-4D06-91BC-0D222D43D7F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673" name="Text Box 1">
          <a:extLst>
            <a:ext uri="{FF2B5EF4-FFF2-40B4-BE49-F238E27FC236}">
              <a16:creationId xmlns:a16="http://schemas.microsoft.com/office/drawing/2014/main" id="{27B42075-8313-4C28-936D-3C18A9ED409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674" name="Text Box 1">
          <a:extLst>
            <a:ext uri="{FF2B5EF4-FFF2-40B4-BE49-F238E27FC236}">
              <a16:creationId xmlns:a16="http://schemas.microsoft.com/office/drawing/2014/main" id="{7793617A-B103-4DD9-9A71-33CD5473674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675" name="Text Box 1">
          <a:extLst>
            <a:ext uri="{FF2B5EF4-FFF2-40B4-BE49-F238E27FC236}">
              <a16:creationId xmlns:a16="http://schemas.microsoft.com/office/drawing/2014/main" id="{94D89E96-1FDA-463C-9CC6-F7EB358697C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676" name="Text Box 1">
          <a:extLst>
            <a:ext uri="{FF2B5EF4-FFF2-40B4-BE49-F238E27FC236}">
              <a16:creationId xmlns:a16="http://schemas.microsoft.com/office/drawing/2014/main" id="{1D53C979-1B0A-434E-8512-C86A0043700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677" name="Text Box 1">
          <a:extLst>
            <a:ext uri="{FF2B5EF4-FFF2-40B4-BE49-F238E27FC236}">
              <a16:creationId xmlns:a16="http://schemas.microsoft.com/office/drawing/2014/main" id="{6B0DC61C-A9CC-4778-BB18-549080BF562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678" name="Text Box 1">
          <a:extLst>
            <a:ext uri="{FF2B5EF4-FFF2-40B4-BE49-F238E27FC236}">
              <a16:creationId xmlns:a16="http://schemas.microsoft.com/office/drawing/2014/main" id="{3111830A-3E56-4B62-A46A-FF3B3DCA584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679" name="Text Box 1">
          <a:extLst>
            <a:ext uri="{FF2B5EF4-FFF2-40B4-BE49-F238E27FC236}">
              <a16:creationId xmlns:a16="http://schemas.microsoft.com/office/drawing/2014/main" id="{DB94313B-2AC9-469E-B071-A318A670831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680" name="Text Box 1">
          <a:extLst>
            <a:ext uri="{FF2B5EF4-FFF2-40B4-BE49-F238E27FC236}">
              <a16:creationId xmlns:a16="http://schemas.microsoft.com/office/drawing/2014/main" id="{27513F16-8F19-427E-9791-C08F4626786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681" name="Text Box 1">
          <a:extLst>
            <a:ext uri="{FF2B5EF4-FFF2-40B4-BE49-F238E27FC236}">
              <a16:creationId xmlns:a16="http://schemas.microsoft.com/office/drawing/2014/main" id="{C4FAA8AC-C637-4BC2-A513-C96CAEE6032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682" name="Text Box 1">
          <a:extLst>
            <a:ext uri="{FF2B5EF4-FFF2-40B4-BE49-F238E27FC236}">
              <a16:creationId xmlns:a16="http://schemas.microsoft.com/office/drawing/2014/main" id="{68979D9E-D37F-43A1-819F-7C2AAA749D0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683" name="Text Box 1">
          <a:extLst>
            <a:ext uri="{FF2B5EF4-FFF2-40B4-BE49-F238E27FC236}">
              <a16:creationId xmlns:a16="http://schemas.microsoft.com/office/drawing/2014/main" id="{D0403932-A16F-4608-A57D-006C59FFA91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684" name="Text Box 1">
          <a:extLst>
            <a:ext uri="{FF2B5EF4-FFF2-40B4-BE49-F238E27FC236}">
              <a16:creationId xmlns:a16="http://schemas.microsoft.com/office/drawing/2014/main" id="{C28CB3E8-75C3-4C9F-B5C1-288367F7321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685" name="Text Box 1">
          <a:extLst>
            <a:ext uri="{FF2B5EF4-FFF2-40B4-BE49-F238E27FC236}">
              <a16:creationId xmlns:a16="http://schemas.microsoft.com/office/drawing/2014/main" id="{30A5C390-3B56-42D7-B3FF-25FC81E1DAD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686" name="Text Box 1">
          <a:extLst>
            <a:ext uri="{FF2B5EF4-FFF2-40B4-BE49-F238E27FC236}">
              <a16:creationId xmlns:a16="http://schemas.microsoft.com/office/drawing/2014/main" id="{EA3C61D2-0494-4959-9F00-C67D36862D8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687" name="Text Box 1">
          <a:extLst>
            <a:ext uri="{FF2B5EF4-FFF2-40B4-BE49-F238E27FC236}">
              <a16:creationId xmlns:a16="http://schemas.microsoft.com/office/drawing/2014/main" id="{2EB578DC-1EA3-4D76-BB4D-10CBDC768B7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688" name="Text Box 1">
          <a:extLst>
            <a:ext uri="{FF2B5EF4-FFF2-40B4-BE49-F238E27FC236}">
              <a16:creationId xmlns:a16="http://schemas.microsoft.com/office/drawing/2014/main" id="{89434AD9-9900-4875-944C-C2FEB1064EF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689" name="Text Box 1">
          <a:extLst>
            <a:ext uri="{FF2B5EF4-FFF2-40B4-BE49-F238E27FC236}">
              <a16:creationId xmlns:a16="http://schemas.microsoft.com/office/drawing/2014/main" id="{042343A9-6982-4FA8-8421-643E7EC4125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690" name="Text Box 1">
          <a:extLst>
            <a:ext uri="{FF2B5EF4-FFF2-40B4-BE49-F238E27FC236}">
              <a16:creationId xmlns:a16="http://schemas.microsoft.com/office/drawing/2014/main" id="{A40F60FE-41E4-4954-956E-146423E9AC8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691" name="Text Box 1">
          <a:extLst>
            <a:ext uri="{FF2B5EF4-FFF2-40B4-BE49-F238E27FC236}">
              <a16:creationId xmlns:a16="http://schemas.microsoft.com/office/drawing/2014/main" id="{8976239A-9FDA-4E96-B7FA-8BA97EB4725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692" name="Text Box 1">
          <a:extLst>
            <a:ext uri="{FF2B5EF4-FFF2-40B4-BE49-F238E27FC236}">
              <a16:creationId xmlns:a16="http://schemas.microsoft.com/office/drawing/2014/main" id="{FD4A0425-2FFE-40F6-8FAC-C216D785F21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693" name="Text Box 1">
          <a:extLst>
            <a:ext uri="{FF2B5EF4-FFF2-40B4-BE49-F238E27FC236}">
              <a16:creationId xmlns:a16="http://schemas.microsoft.com/office/drawing/2014/main" id="{EFA4C061-598B-4E13-B2B8-3BFD48F65DA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694" name="Text Box 1">
          <a:extLst>
            <a:ext uri="{FF2B5EF4-FFF2-40B4-BE49-F238E27FC236}">
              <a16:creationId xmlns:a16="http://schemas.microsoft.com/office/drawing/2014/main" id="{5BB3B70F-F67C-4A2B-9842-88D23DAD6FF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695" name="Text Box 1">
          <a:extLst>
            <a:ext uri="{FF2B5EF4-FFF2-40B4-BE49-F238E27FC236}">
              <a16:creationId xmlns:a16="http://schemas.microsoft.com/office/drawing/2014/main" id="{4666753A-ED7C-4984-BA7A-14871E04B86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696" name="Text Box 1">
          <a:extLst>
            <a:ext uri="{FF2B5EF4-FFF2-40B4-BE49-F238E27FC236}">
              <a16:creationId xmlns:a16="http://schemas.microsoft.com/office/drawing/2014/main" id="{0458FAB4-401B-4664-A2F2-AEB25793A4C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697" name="Text Box 1">
          <a:extLst>
            <a:ext uri="{FF2B5EF4-FFF2-40B4-BE49-F238E27FC236}">
              <a16:creationId xmlns:a16="http://schemas.microsoft.com/office/drawing/2014/main" id="{93972D26-B68E-45DF-957A-5C7D96AA17D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698" name="Text Box 1">
          <a:extLst>
            <a:ext uri="{FF2B5EF4-FFF2-40B4-BE49-F238E27FC236}">
              <a16:creationId xmlns:a16="http://schemas.microsoft.com/office/drawing/2014/main" id="{F2E2861F-FF3E-414A-9DE5-B81EAE8BC58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699" name="Text Box 1">
          <a:extLst>
            <a:ext uri="{FF2B5EF4-FFF2-40B4-BE49-F238E27FC236}">
              <a16:creationId xmlns:a16="http://schemas.microsoft.com/office/drawing/2014/main" id="{7698F211-A724-42A5-BF19-327D58F61CE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700" name="Text Box 1">
          <a:extLst>
            <a:ext uri="{FF2B5EF4-FFF2-40B4-BE49-F238E27FC236}">
              <a16:creationId xmlns:a16="http://schemas.microsoft.com/office/drawing/2014/main" id="{68F15CBD-5BBC-4AF5-BB5F-A860C2E1BED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701" name="Text Box 1">
          <a:extLst>
            <a:ext uri="{FF2B5EF4-FFF2-40B4-BE49-F238E27FC236}">
              <a16:creationId xmlns:a16="http://schemas.microsoft.com/office/drawing/2014/main" id="{8A7AEF45-7A89-4A3C-8366-501AAA68888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702" name="Text Box 1">
          <a:extLst>
            <a:ext uri="{FF2B5EF4-FFF2-40B4-BE49-F238E27FC236}">
              <a16:creationId xmlns:a16="http://schemas.microsoft.com/office/drawing/2014/main" id="{17812105-728D-4243-B8DD-05DE7D49033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703" name="Text Box 1">
          <a:extLst>
            <a:ext uri="{FF2B5EF4-FFF2-40B4-BE49-F238E27FC236}">
              <a16:creationId xmlns:a16="http://schemas.microsoft.com/office/drawing/2014/main" id="{CA642DC1-C785-4A27-9BB1-E316BCAF1F4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704" name="Text Box 1">
          <a:extLst>
            <a:ext uri="{FF2B5EF4-FFF2-40B4-BE49-F238E27FC236}">
              <a16:creationId xmlns:a16="http://schemas.microsoft.com/office/drawing/2014/main" id="{40B7EAE3-83E3-4020-A189-26B87384C7E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705" name="Text Box 1">
          <a:extLst>
            <a:ext uri="{FF2B5EF4-FFF2-40B4-BE49-F238E27FC236}">
              <a16:creationId xmlns:a16="http://schemas.microsoft.com/office/drawing/2014/main" id="{82170B5D-E7ED-4F7D-BE69-5F6F69AD5E3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706" name="Text Box 1">
          <a:extLst>
            <a:ext uri="{FF2B5EF4-FFF2-40B4-BE49-F238E27FC236}">
              <a16:creationId xmlns:a16="http://schemas.microsoft.com/office/drawing/2014/main" id="{A5923219-6CED-4824-8629-4A4DD04BFCE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707" name="Text Box 1">
          <a:extLst>
            <a:ext uri="{FF2B5EF4-FFF2-40B4-BE49-F238E27FC236}">
              <a16:creationId xmlns:a16="http://schemas.microsoft.com/office/drawing/2014/main" id="{4BED457B-7757-4ABF-908B-1A543B6E635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708" name="Text Box 1">
          <a:extLst>
            <a:ext uri="{FF2B5EF4-FFF2-40B4-BE49-F238E27FC236}">
              <a16:creationId xmlns:a16="http://schemas.microsoft.com/office/drawing/2014/main" id="{71686474-00E3-44C8-B36C-D355780798B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709" name="Text Box 1">
          <a:extLst>
            <a:ext uri="{FF2B5EF4-FFF2-40B4-BE49-F238E27FC236}">
              <a16:creationId xmlns:a16="http://schemas.microsoft.com/office/drawing/2014/main" id="{46CC49D8-2ECA-4F40-B833-DE5E893E369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710" name="Text Box 1">
          <a:extLst>
            <a:ext uri="{FF2B5EF4-FFF2-40B4-BE49-F238E27FC236}">
              <a16:creationId xmlns:a16="http://schemas.microsoft.com/office/drawing/2014/main" id="{BFA6C31B-10AD-44FD-8E35-8712C27B3F5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711" name="Text Box 1">
          <a:extLst>
            <a:ext uri="{FF2B5EF4-FFF2-40B4-BE49-F238E27FC236}">
              <a16:creationId xmlns:a16="http://schemas.microsoft.com/office/drawing/2014/main" id="{1F085F75-1675-4648-A817-89B6D8CFEA8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712" name="Text Box 1">
          <a:extLst>
            <a:ext uri="{FF2B5EF4-FFF2-40B4-BE49-F238E27FC236}">
              <a16:creationId xmlns:a16="http://schemas.microsoft.com/office/drawing/2014/main" id="{6BC9ABC7-B999-479C-A7B1-27D3A3F54C5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713" name="Text Box 1">
          <a:extLst>
            <a:ext uri="{FF2B5EF4-FFF2-40B4-BE49-F238E27FC236}">
              <a16:creationId xmlns:a16="http://schemas.microsoft.com/office/drawing/2014/main" id="{5BCCF0BC-6A5B-4516-8BF0-446F2C6AFA5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714" name="Text Box 1">
          <a:extLst>
            <a:ext uri="{FF2B5EF4-FFF2-40B4-BE49-F238E27FC236}">
              <a16:creationId xmlns:a16="http://schemas.microsoft.com/office/drawing/2014/main" id="{FD5EDD2A-7B65-4646-9C5E-1F2C0C766BE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715" name="Text Box 1">
          <a:extLst>
            <a:ext uri="{FF2B5EF4-FFF2-40B4-BE49-F238E27FC236}">
              <a16:creationId xmlns:a16="http://schemas.microsoft.com/office/drawing/2014/main" id="{0A9EB53C-72A4-4717-AAB3-CA4CEFF46C8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716" name="Text Box 1">
          <a:extLst>
            <a:ext uri="{FF2B5EF4-FFF2-40B4-BE49-F238E27FC236}">
              <a16:creationId xmlns:a16="http://schemas.microsoft.com/office/drawing/2014/main" id="{23BB377C-21C3-4426-83A7-EFDBF49EC04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717" name="Text Box 1">
          <a:extLst>
            <a:ext uri="{FF2B5EF4-FFF2-40B4-BE49-F238E27FC236}">
              <a16:creationId xmlns:a16="http://schemas.microsoft.com/office/drawing/2014/main" id="{FA16ED60-346E-4F4D-8769-8EC6DD71EE3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718" name="Text Box 1">
          <a:extLst>
            <a:ext uri="{FF2B5EF4-FFF2-40B4-BE49-F238E27FC236}">
              <a16:creationId xmlns:a16="http://schemas.microsoft.com/office/drawing/2014/main" id="{AEF78F6C-205E-4E69-8979-B081C3D429A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719" name="Text Box 1">
          <a:extLst>
            <a:ext uri="{FF2B5EF4-FFF2-40B4-BE49-F238E27FC236}">
              <a16:creationId xmlns:a16="http://schemas.microsoft.com/office/drawing/2014/main" id="{8252EF62-D012-42FB-B07B-5E3DDA5A929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720" name="Text Box 1">
          <a:extLst>
            <a:ext uri="{FF2B5EF4-FFF2-40B4-BE49-F238E27FC236}">
              <a16:creationId xmlns:a16="http://schemas.microsoft.com/office/drawing/2014/main" id="{CBCD7DA6-6238-4CE6-BB78-D2CCC213214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721" name="Text Box 1">
          <a:extLst>
            <a:ext uri="{FF2B5EF4-FFF2-40B4-BE49-F238E27FC236}">
              <a16:creationId xmlns:a16="http://schemas.microsoft.com/office/drawing/2014/main" id="{BFBF0808-4787-4257-9212-7CD0581D366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722" name="Text Box 1">
          <a:extLst>
            <a:ext uri="{FF2B5EF4-FFF2-40B4-BE49-F238E27FC236}">
              <a16:creationId xmlns:a16="http://schemas.microsoft.com/office/drawing/2014/main" id="{A057AE64-F50A-4799-8D66-7AF0FC391FB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723" name="Text Box 1">
          <a:extLst>
            <a:ext uri="{FF2B5EF4-FFF2-40B4-BE49-F238E27FC236}">
              <a16:creationId xmlns:a16="http://schemas.microsoft.com/office/drawing/2014/main" id="{D4BB3EFA-0AF9-409C-AF4B-EFAFAFFD083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724" name="Text Box 1">
          <a:extLst>
            <a:ext uri="{FF2B5EF4-FFF2-40B4-BE49-F238E27FC236}">
              <a16:creationId xmlns:a16="http://schemas.microsoft.com/office/drawing/2014/main" id="{42ED5D71-E65D-4A93-8134-F65F8EFC75D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725" name="Text Box 1">
          <a:extLst>
            <a:ext uri="{FF2B5EF4-FFF2-40B4-BE49-F238E27FC236}">
              <a16:creationId xmlns:a16="http://schemas.microsoft.com/office/drawing/2014/main" id="{38E2E6B6-725C-4113-8D60-BB17BFBF877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726" name="Text Box 1">
          <a:extLst>
            <a:ext uri="{FF2B5EF4-FFF2-40B4-BE49-F238E27FC236}">
              <a16:creationId xmlns:a16="http://schemas.microsoft.com/office/drawing/2014/main" id="{08223AAF-45C9-485D-9012-FF4190B9A8D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727" name="Text Box 1">
          <a:extLst>
            <a:ext uri="{FF2B5EF4-FFF2-40B4-BE49-F238E27FC236}">
              <a16:creationId xmlns:a16="http://schemas.microsoft.com/office/drawing/2014/main" id="{2E2D7D0F-6768-41F3-8F71-C463C1E1535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728" name="Text Box 1">
          <a:extLst>
            <a:ext uri="{FF2B5EF4-FFF2-40B4-BE49-F238E27FC236}">
              <a16:creationId xmlns:a16="http://schemas.microsoft.com/office/drawing/2014/main" id="{9DDA33CD-FA2E-4481-90E2-249C0A128C5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729" name="Text Box 1">
          <a:extLst>
            <a:ext uri="{FF2B5EF4-FFF2-40B4-BE49-F238E27FC236}">
              <a16:creationId xmlns:a16="http://schemas.microsoft.com/office/drawing/2014/main" id="{879DD75C-87E2-4AF6-84B6-9C287C42E7C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730" name="Text Box 1">
          <a:extLst>
            <a:ext uri="{FF2B5EF4-FFF2-40B4-BE49-F238E27FC236}">
              <a16:creationId xmlns:a16="http://schemas.microsoft.com/office/drawing/2014/main" id="{F6323478-460C-4E2F-A2D7-21BA21F017E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731" name="Text Box 1">
          <a:extLst>
            <a:ext uri="{FF2B5EF4-FFF2-40B4-BE49-F238E27FC236}">
              <a16:creationId xmlns:a16="http://schemas.microsoft.com/office/drawing/2014/main" id="{45EB1C4E-8BBD-4FDE-AE64-70BC0EBDDCA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732" name="Text Box 1">
          <a:extLst>
            <a:ext uri="{FF2B5EF4-FFF2-40B4-BE49-F238E27FC236}">
              <a16:creationId xmlns:a16="http://schemas.microsoft.com/office/drawing/2014/main" id="{B647A742-D1CC-4227-AB1E-EDD502903E1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733" name="Text Box 1">
          <a:extLst>
            <a:ext uri="{FF2B5EF4-FFF2-40B4-BE49-F238E27FC236}">
              <a16:creationId xmlns:a16="http://schemas.microsoft.com/office/drawing/2014/main" id="{D3BA87FC-8792-4E94-8912-6C78F98D446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734" name="Text Box 1">
          <a:extLst>
            <a:ext uri="{FF2B5EF4-FFF2-40B4-BE49-F238E27FC236}">
              <a16:creationId xmlns:a16="http://schemas.microsoft.com/office/drawing/2014/main" id="{EA70E248-B061-4BCD-8655-136AF9DABFD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735" name="Text Box 1">
          <a:extLst>
            <a:ext uri="{FF2B5EF4-FFF2-40B4-BE49-F238E27FC236}">
              <a16:creationId xmlns:a16="http://schemas.microsoft.com/office/drawing/2014/main" id="{C862FC33-C172-4CAC-92CD-D246B426D1B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736" name="Text Box 1">
          <a:extLst>
            <a:ext uri="{FF2B5EF4-FFF2-40B4-BE49-F238E27FC236}">
              <a16:creationId xmlns:a16="http://schemas.microsoft.com/office/drawing/2014/main" id="{F0DEEA6F-1BB8-4C98-83A4-5E704942FDB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737" name="Text Box 1">
          <a:extLst>
            <a:ext uri="{FF2B5EF4-FFF2-40B4-BE49-F238E27FC236}">
              <a16:creationId xmlns:a16="http://schemas.microsoft.com/office/drawing/2014/main" id="{5A675878-51B3-4439-8ECD-863D2018C5F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738" name="Text Box 1">
          <a:extLst>
            <a:ext uri="{FF2B5EF4-FFF2-40B4-BE49-F238E27FC236}">
              <a16:creationId xmlns:a16="http://schemas.microsoft.com/office/drawing/2014/main" id="{8B102844-FC2E-4854-866E-83FEF18A665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739" name="Text Box 1">
          <a:extLst>
            <a:ext uri="{FF2B5EF4-FFF2-40B4-BE49-F238E27FC236}">
              <a16:creationId xmlns:a16="http://schemas.microsoft.com/office/drawing/2014/main" id="{7B01A4C9-2C54-456B-A80F-2C3D0124A7F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740" name="Text Box 1">
          <a:extLst>
            <a:ext uri="{FF2B5EF4-FFF2-40B4-BE49-F238E27FC236}">
              <a16:creationId xmlns:a16="http://schemas.microsoft.com/office/drawing/2014/main" id="{A63300D8-BC2C-40EC-A7F4-0149E11C4B2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741" name="Text Box 1">
          <a:extLst>
            <a:ext uri="{FF2B5EF4-FFF2-40B4-BE49-F238E27FC236}">
              <a16:creationId xmlns:a16="http://schemas.microsoft.com/office/drawing/2014/main" id="{A63222C1-D8DF-4B29-B8C5-561D84CA651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742" name="Text Box 1">
          <a:extLst>
            <a:ext uri="{FF2B5EF4-FFF2-40B4-BE49-F238E27FC236}">
              <a16:creationId xmlns:a16="http://schemas.microsoft.com/office/drawing/2014/main" id="{E9197EAA-62EC-438F-97FC-BF6FA0BCDD4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743" name="Text Box 1">
          <a:extLst>
            <a:ext uri="{FF2B5EF4-FFF2-40B4-BE49-F238E27FC236}">
              <a16:creationId xmlns:a16="http://schemas.microsoft.com/office/drawing/2014/main" id="{214BD491-A1B0-4595-9EBD-00B1B7E2A2B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744" name="Text Box 1">
          <a:extLst>
            <a:ext uri="{FF2B5EF4-FFF2-40B4-BE49-F238E27FC236}">
              <a16:creationId xmlns:a16="http://schemas.microsoft.com/office/drawing/2014/main" id="{947623AE-55E4-4BE3-9BDC-7EA1CEB4983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745" name="Text Box 1">
          <a:extLst>
            <a:ext uri="{FF2B5EF4-FFF2-40B4-BE49-F238E27FC236}">
              <a16:creationId xmlns:a16="http://schemas.microsoft.com/office/drawing/2014/main" id="{374D5D2C-095A-4C1B-943E-A1F7AE919F4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746" name="Text Box 1">
          <a:extLst>
            <a:ext uri="{FF2B5EF4-FFF2-40B4-BE49-F238E27FC236}">
              <a16:creationId xmlns:a16="http://schemas.microsoft.com/office/drawing/2014/main" id="{51786B1C-EF5E-4324-B4F8-F43CEE12CCE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747" name="Text Box 1">
          <a:extLst>
            <a:ext uri="{FF2B5EF4-FFF2-40B4-BE49-F238E27FC236}">
              <a16:creationId xmlns:a16="http://schemas.microsoft.com/office/drawing/2014/main" id="{F7528008-B49F-407A-9040-94A77EBA917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748" name="Text Box 1">
          <a:extLst>
            <a:ext uri="{FF2B5EF4-FFF2-40B4-BE49-F238E27FC236}">
              <a16:creationId xmlns:a16="http://schemas.microsoft.com/office/drawing/2014/main" id="{BFF617D2-A9D6-4F82-9A45-35C142068A9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749" name="Text Box 1">
          <a:extLst>
            <a:ext uri="{FF2B5EF4-FFF2-40B4-BE49-F238E27FC236}">
              <a16:creationId xmlns:a16="http://schemas.microsoft.com/office/drawing/2014/main" id="{5CFCB25D-D546-4794-9FF7-81E149A2C4B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750" name="Text Box 1">
          <a:extLst>
            <a:ext uri="{FF2B5EF4-FFF2-40B4-BE49-F238E27FC236}">
              <a16:creationId xmlns:a16="http://schemas.microsoft.com/office/drawing/2014/main" id="{2110510F-D44F-4A76-8325-786CB0F7C3B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751" name="Text Box 1">
          <a:extLst>
            <a:ext uri="{FF2B5EF4-FFF2-40B4-BE49-F238E27FC236}">
              <a16:creationId xmlns:a16="http://schemas.microsoft.com/office/drawing/2014/main" id="{5EFBD637-3C73-44A4-8F17-020692A4B41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752" name="Text Box 1">
          <a:extLst>
            <a:ext uri="{FF2B5EF4-FFF2-40B4-BE49-F238E27FC236}">
              <a16:creationId xmlns:a16="http://schemas.microsoft.com/office/drawing/2014/main" id="{035F9BCB-AD2D-4C12-8EC3-7554B3EB439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753" name="Text Box 1">
          <a:extLst>
            <a:ext uri="{FF2B5EF4-FFF2-40B4-BE49-F238E27FC236}">
              <a16:creationId xmlns:a16="http://schemas.microsoft.com/office/drawing/2014/main" id="{EBBCD597-25ED-4EA8-A4A5-46EA14F0459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754" name="Text Box 1">
          <a:extLst>
            <a:ext uri="{FF2B5EF4-FFF2-40B4-BE49-F238E27FC236}">
              <a16:creationId xmlns:a16="http://schemas.microsoft.com/office/drawing/2014/main" id="{CED04524-B3E3-400F-B5B8-CF811AE46A6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755" name="Text Box 1">
          <a:extLst>
            <a:ext uri="{FF2B5EF4-FFF2-40B4-BE49-F238E27FC236}">
              <a16:creationId xmlns:a16="http://schemas.microsoft.com/office/drawing/2014/main" id="{BD1364D0-5252-480E-A934-D6E81764946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756" name="Text Box 1">
          <a:extLst>
            <a:ext uri="{FF2B5EF4-FFF2-40B4-BE49-F238E27FC236}">
              <a16:creationId xmlns:a16="http://schemas.microsoft.com/office/drawing/2014/main" id="{8FA62BFA-191B-446F-B546-5FDEBCC153C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757" name="Text Box 1">
          <a:extLst>
            <a:ext uri="{FF2B5EF4-FFF2-40B4-BE49-F238E27FC236}">
              <a16:creationId xmlns:a16="http://schemas.microsoft.com/office/drawing/2014/main" id="{3D500A58-2493-492A-A4D8-4373F3FD670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758" name="Text Box 1">
          <a:extLst>
            <a:ext uri="{FF2B5EF4-FFF2-40B4-BE49-F238E27FC236}">
              <a16:creationId xmlns:a16="http://schemas.microsoft.com/office/drawing/2014/main" id="{8C506AFB-B7C0-41DB-8134-A4B97641A52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759" name="Text Box 1">
          <a:extLst>
            <a:ext uri="{FF2B5EF4-FFF2-40B4-BE49-F238E27FC236}">
              <a16:creationId xmlns:a16="http://schemas.microsoft.com/office/drawing/2014/main" id="{DD1F2D20-5530-47FB-B2B4-547F66BAFEC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760" name="Text Box 1">
          <a:extLst>
            <a:ext uri="{FF2B5EF4-FFF2-40B4-BE49-F238E27FC236}">
              <a16:creationId xmlns:a16="http://schemas.microsoft.com/office/drawing/2014/main" id="{F6155DF6-9A61-422F-A5C4-6EB47716FCF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761" name="Text Box 1">
          <a:extLst>
            <a:ext uri="{FF2B5EF4-FFF2-40B4-BE49-F238E27FC236}">
              <a16:creationId xmlns:a16="http://schemas.microsoft.com/office/drawing/2014/main" id="{24306524-7FF0-4B87-B886-0145DAAEB07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762" name="Text Box 1">
          <a:extLst>
            <a:ext uri="{FF2B5EF4-FFF2-40B4-BE49-F238E27FC236}">
              <a16:creationId xmlns:a16="http://schemas.microsoft.com/office/drawing/2014/main" id="{38E1A428-F55F-4974-A752-B339589424D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763" name="Text Box 1">
          <a:extLst>
            <a:ext uri="{FF2B5EF4-FFF2-40B4-BE49-F238E27FC236}">
              <a16:creationId xmlns:a16="http://schemas.microsoft.com/office/drawing/2014/main" id="{E9FA0357-958D-440E-8EB6-3FE4169EDAC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764" name="Text Box 1">
          <a:extLst>
            <a:ext uri="{FF2B5EF4-FFF2-40B4-BE49-F238E27FC236}">
              <a16:creationId xmlns:a16="http://schemas.microsoft.com/office/drawing/2014/main" id="{355A1876-163C-43DA-9034-E87C4205755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765" name="Text Box 1">
          <a:extLst>
            <a:ext uri="{FF2B5EF4-FFF2-40B4-BE49-F238E27FC236}">
              <a16:creationId xmlns:a16="http://schemas.microsoft.com/office/drawing/2014/main" id="{94A16D92-12EE-44CD-938C-8892B8412CB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766" name="Text Box 1">
          <a:extLst>
            <a:ext uri="{FF2B5EF4-FFF2-40B4-BE49-F238E27FC236}">
              <a16:creationId xmlns:a16="http://schemas.microsoft.com/office/drawing/2014/main" id="{B3A8C931-39C4-4EE3-BDD3-658E3A54DE2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767" name="Text Box 1">
          <a:extLst>
            <a:ext uri="{FF2B5EF4-FFF2-40B4-BE49-F238E27FC236}">
              <a16:creationId xmlns:a16="http://schemas.microsoft.com/office/drawing/2014/main" id="{B316A17E-D728-4E03-937B-DFD6F023722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768" name="Text Box 1">
          <a:extLst>
            <a:ext uri="{FF2B5EF4-FFF2-40B4-BE49-F238E27FC236}">
              <a16:creationId xmlns:a16="http://schemas.microsoft.com/office/drawing/2014/main" id="{F5DB5D80-4581-45F3-8699-EE3A9E212EC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769" name="Text Box 1">
          <a:extLst>
            <a:ext uri="{FF2B5EF4-FFF2-40B4-BE49-F238E27FC236}">
              <a16:creationId xmlns:a16="http://schemas.microsoft.com/office/drawing/2014/main" id="{44EE6419-2E90-414D-B37D-73289AE6C32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770" name="Text Box 1">
          <a:extLst>
            <a:ext uri="{FF2B5EF4-FFF2-40B4-BE49-F238E27FC236}">
              <a16:creationId xmlns:a16="http://schemas.microsoft.com/office/drawing/2014/main" id="{A0034F8E-9FC5-4BFF-8C1F-D9E26742D9D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771" name="Text Box 1">
          <a:extLst>
            <a:ext uri="{FF2B5EF4-FFF2-40B4-BE49-F238E27FC236}">
              <a16:creationId xmlns:a16="http://schemas.microsoft.com/office/drawing/2014/main" id="{CC93FA45-13EA-407E-A93E-CEFB685F103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772" name="Text Box 1">
          <a:extLst>
            <a:ext uri="{FF2B5EF4-FFF2-40B4-BE49-F238E27FC236}">
              <a16:creationId xmlns:a16="http://schemas.microsoft.com/office/drawing/2014/main" id="{DD306320-B3F5-45FC-8E67-A32717D387D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773" name="Text Box 1">
          <a:extLst>
            <a:ext uri="{FF2B5EF4-FFF2-40B4-BE49-F238E27FC236}">
              <a16:creationId xmlns:a16="http://schemas.microsoft.com/office/drawing/2014/main" id="{E3510142-2C3B-4027-8F84-FBB8D85419F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774" name="Text Box 1">
          <a:extLst>
            <a:ext uri="{FF2B5EF4-FFF2-40B4-BE49-F238E27FC236}">
              <a16:creationId xmlns:a16="http://schemas.microsoft.com/office/drawing/2014/main" id="{3BFC6852-705B-4CDB-BF6D-15DCBF989C6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775" name="Text Box 1">
          <a:extLst>
            <a:ext uri="{FF2B5EF4-FFF2-40B4-BE49-F238E27FC236}">
              <a16:creationId xmlns:a16="http://schemas.microsoft.com/office/drawing/2014/main" id="{8578F875-82F4-4C04-B965-3F2792DB567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776" name="Text Box 1">
          <a:extLst>
            <a:ext uri="{FF2B5EF4-FFF2-40B4-BE49-F238E27FC236}">
              <a16:creationId xmlns:a16="http://schemas.microsoft.com/office/drawing/2014/main" id="{089169DC-76E4-4745-A6A5-5F530C94B51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777" name="Text Box 1">
          <a:extLst>
            <a:ext uri="{FF2B5EF4-FFF2-40B4-BE49-F238E27FC236}">
              <a16:creationId xmlns:a16="http://schemas.microsoft.com/office/drawing/2014/main" id="{CC1463AA-A4FD-48D5-8210-3F42BAA9E90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778" name="Text Box 1">
          <a:extLst>
            <a:ext uri="{FF2B5EF4-FFF2-40B4-BE49-F238E27FC236}">
              <a16:creationId xmlns:a16="http://schemas.microsoft.com/office/drawing/2014/main" id="{FBDA56C0-AE8F-4491-9175-8054DEB6F39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779" name="Text Box 1">
          <a:extLst>
            <a:ext uri="{FF2B5EF4-FFF2-40B4-BE49-F238E27FC236}">
              <a16:creationId xmlns:a16="http://schemas.microsoft.com/office/drawing/2014/main" id="{BF42AD24-9FA4-4D44-80CE-B81374CD9F9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780" name="Text Box 1">
          <a:extLst>
            <a:ext uri="{FF2B5EF4-FFF2-40B4-BE49-F238E27FC236}">
              <a16:creationId xmlns:a16="http://schemas.microsoft.com/office/drawing/2014/main" id="{B82C9179-A83D-4456-9D6D-CEDBC5E3206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781" name="Text Box 1">
          <a:extLst>
            <a:ext uri="{FF2B5EF4-FFF2-40B4-BE49-F238E27FC236}">
              <a16:creationId xmlns:a16="http://schemas.microsoft.com/office/drawing/2014/main" id="{A623A04B-89BA-4CE2-99F6-FE8C720F43C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782" name="Text Box 1">
          <a:extLst>
            <a:ext uri="{FF2B5EF4-FFF2-40B4-BE49-F238E27FC236}">
              <a16:creationId xmlns:a16="http://schemas.microsoft.com/office/drawing/2014/main" id="{E3A07A06-7EE0-4DCC-B405-AA9665B6E42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783" name="Text Box 1">
          <a:extLst>
            <a:ext uri="{FF2B5EF4-FFF2-40B4-BE49-F238E27FC236}">
              <a16:creationId xmlns:a16="http://schemas.microsoft.com/office/drawing/2014/main" id="{189CAC93-AC5C-4E67-95A2-C5C42583226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784" name="Text Box 1">
          <a:extLst>
            <a:ext uri="{FF2B5EF4-FFF2-40B4-BE49-F238E27FC236}">
              <a16:creationId xmlns:a16="http://schemas.microsoft.com/office/drawing/2014/main" id="{0CE8E66D-4C19-4C43-BAE9-3EF2CF6ECD5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785" name="Text Box 1">
          <a:extLst>
            <a:ext uri="{FF2B5EF4-FFF2-40B4-BE49-F238E27FC236}">
              <a16:creationId xmlns:a16="http://schemas.microsoft.com/office/drawing/2014/main" id="{7071A4E6-C397-4F5D-9FEB-F94C119E89F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786" name="Text Box 1">
          <a:extLst>
            <a:ext uri="{FF2B5EF4-FFF2-40B4-BE49-F238E27FC236}">
              <a16:creationId xmlns:a16="http://schemas.microsoft.com/office/drawing/2014/main" id="{2156BED1-08CF-4DB3-AB30-8F2CA8AE722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787" name="Text Box 1">
          <a:extLst>
            <a:ext uri="{FF2B5EF4-FFF2-40B4-BE49-F238E27FC236}">
              <a16:creationId xmlns:a16="http://schemas.microsoft.com/office/drawing/2014/main" id="{C06FCF9C-A960-4F96-ABE7-BE16117405F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788" name="Text Box 1">
          <a:extLst>
            <a:ext uri="{FF2B5EF4-FFF2-40B4-BE49-F238E27FC236}">
              <a16:creationId xmlns:a16="http://schemas.microsoft.com/office/drawing/2014/main" id="{C7588DF5-1FA1-4FE2-8CB2-C9DC6140240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789" name="Text Box 1">
          <a:extLst>
            <a:ext uri="{FF2B5EF4-FFF2-40B4-BE49-F238E27FC236}">
              <a16:creationId xmlns:a16="http://schemas.microsoft.com/office/drawing/2014/main" id="{E5E0992A-016E-4AAC-897B-4B937DB549E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790" name="Text Box 1">
          <a:extLst>
            <a:ext uri="{FF2B5EF4-FFF2-40B4-BE49-F238E27FC236}">
              <a16:creationId xmlns:a16="http://schemas.microsoft.com/office/drawing/2014/main" id="{41262AC6-B692-48D8-90D7-9990CF3549F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791" name="Text Box 1">
          <a:extLst>
            <a:ext uri="{FF2B5EF4-FFF2-40B4-BE49-F238E27FC236}">
              <a16:creationId xmlns:a16="http://schemas.microsoft.com/office/drawing/2014/main" id="{5189DEA2-2043-45B6-8642-6634AD6B141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792" name="Text Box 1">
          <a:extLst>
            <a:ext uri="{FF2B5EF4-FFF2-40B4-BE49-F238E27FC236}">
              <a16:creationId xmlns:a16="http://schemas.microsoft.com/office/drawing/2014/main" id="{1E433C34-B942-4E7A-9DEA-F5BBB97A9B3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793" name="Text Box 1">
          <a:extLst>
            <a:ext uri="{FF2B5EF4-FFF2-40B4-BE49-F238E27FC236}">
              <a16:creationId xmlns:a16="http://schemas.microsoft.com/office/drawing/2014/main" id="{5D5CCA77-F071-4751-ACFD-D419CD41CF6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794" name="Text Box 1">
          <a:extLst>
            <a:ext uri="{FF2B5EF4-FFF2-40B4-BE49-F238E27FC236}">
              <a16:creationId xmlns:a16="http://schemas.microsoft.com/office/drawing/2014/main" id="{31A7D832-57CC-425D-A891-ECB9EF52A2A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795" name="Text Box 1">
          <a:extLst>
            <a:ext uri="{FF2B5EF4-FFF2-40B4-BE49-F238E27FC236}">
              <a16:creationId xmlns:a16="http://schemas.microsoft.com/office/drawing/2014/main" id="{A151D0FC-062E-4648-B743-1714EAE710B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796" name="Text Box 1">
          <a:extLst>
            <a:ext uri="{FF2B5EF4-FFF2-40B4-BE49-F238E27FC236}">
              <a16:creationId xmlns:a16="http://schemas.microsoft.com/office/drawing/2014/main" id="{60BC2255-01A7-4730-8AEA-BF0396E0379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797" name="Text Box 1">
          <a:extLst>
            <a:ext uri="{FF2B5EF4-FFF2-40B4-BE49-F238E27FC236}">
              <a16:creationId xmlns:a16="http://schemas.microsoft.com/office/drawing/2014/main" id="{0AD73D3E-74E1-42EB-8EF5-6E48238FD78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798" name="Text Box 1">
          <a:extLst>
            <a:ext uri="{FF2B5EF4-FFF2-40B4-BE49-F238E27FC236}">
              <a16:creationId xmlns:a16="http://schemas.microsoft.com/office/drawing/2014/main" id="{DD60A098-9879-4E11-B7A0-33229BE2696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799" name="Text Box 1">
          <a:extLst>
            <a:ext uri="{FF2B5EF4-FFF2-40B4-BE49-F238E27FC236}">
              <a16:creationId xmlns:a16="http://schemas.microsoft.com/office/drawing/2014/main" id="{6F563E1C-3E1B-4107-86FA-87BA2720A82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800" name="Text Box 1">
          <a:extLst>
            <a:ext uri="{FF2B5EF4-FFF2-40B4-BE49-F238E27FC236}">
              <a16:creationId xmlns:a16="http://schemas.microsoft.com/office/drawing/2014/main" id="{B31556BB-2EBC-4E1D-92F0-9DBA27ACBB5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801" name="Text Box 1">
          <a:extLst>
            <a:ext uri="{FF2B5EF4-FFF2-40B4-BE49-F238E27FC236}">
              <a16:creationId xmlns:a16="http://schemas.microsoft.com/office/drawing/2014/main" id="{BE182314-F05B-4B85-9E65-E66AE5893AA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802" name="Text Box 1">
          <a:extLst>
            <a:ext uri="{FF2B5EF4-FFF2-40B4-BE49-F238E27FC236}">
              <a16:creationId xmlns:a16="http://schemas.microsoft.com/office/drawing/2014/main" id="{9A5E6D91-3FFE-42DC-9F3F-CC7AEDFD3A2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803" name="Text Box 1">
          <a:extLst>
            <a:ext uri="{FF2B5EF4-FFF2-40B4-BE49-F238E27FC236}">
              <a16:creationId xmlns:a16="http://schemas.microsoft.com/office/drawing/2014/main" id="{232889C7-DF5C-402C-8ABF-B1F348EADA7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804" name="Text Box 1">
          <a:extLst>
            <a:ext uri="{FF2B5EF4-FFF2-40B4-BE49-F238E27FC236}">
              <a16:creationId xmlns:a16="http://schemas.microsoft.com/office/drawing/2014/main" id="{F8E18AC7-B430-4AC6-90DF-BEDD8C55DC7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805" name="Text Box 1">
          <a:extLst>
            <a:ext uri="{FF2B5EF4-FFF2-40B4-BE49-F238E27FC236}">
              <a16:creationId xmlns:a16="http://schemas.microsoft.com/office/drawing/2014/main" id="{BB4BAAB1-F062-4C5A-B297-36FD88411EA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806" name="Text Box 1">
          <a:extLst>
            <a:ext uri="{FF2B5EF4-FFF2-40B4-BE49-F238E27FC236}">
              <a16:creationId xmlns:a16="http://schemas.microsoft.com/office/drawing/2014/main" id="{561B8FC2-C038-4572-B6F3-0EC5B0FEBB9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807" name="Text Box 1">
          <a:extLst>
            <a:ext uri="{FF2B5EF4-FFF2-40B4-BE49-F238E27FC236}">
              <a16:creationId xmlns:a16="http://schemas.microsoft.com/office/drawing/2014/main" id="{CDBC7F2C-48C2-4A8F-B26A-32EC1A88072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808" name="Text Box 1">
          <a:extLst>
            <a:ext uri="{FF2B5EF4-FFF2-40B4-BE49-F238E27FC236}">
              <a16:creationId xmlns:a16="http://schemas.microsoft.com/office/drawing/2014/main" id="{09433F12-1097-4B18-9E4F-5E20840E0FC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809" name="Text Box 1">
          <a:extLst>
            <a:ext uri="{FF2B5EF4-FFF2-40B4-BE49-F238E27FC236}">
              <a16:creationId xmlns:a16="http://schemas.microsoft.com/office/drawing/2014/main" id="{FA07A8D8-481F-48B4-ADD9-91E1D16739D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810" name="Text Box 1">
          <a:extLst>
            <a:ext uri="{FF2B5EF4-FFF2-40B4-BE49-F238E27FC236}">
              <a16:creationId xmlns:a16="http://schemas.microsoft.com/office/drawing/2014/main" id="{86D388FB-EA62-4057-AC35-201596B2CD3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811" name="Text Box 1">
          <a:extLst>
            <a:ext uri="{FF2B5EF4-FFF2-40B4-BE49-F238E27FC236}">
              <a16:creationId xmlns:a16="http://schemas.microsoft.com/office/drawing/2014/main" id="{A07BE42C-0AAB-411E-ABE1-292D839E945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812" name="Text Box 1">
          <a:extLst>
            <a:ext uri="{FF2B5EF4-FFF2-40B4-BE49-F238E27FC236}">
              <a16:creationId xmlns:a16="http://schemas.microsoft.com/office/drawing/2014/main" id="{6B1A15BA-DEFB-422B-B530-F334F75FB1B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813" name="Text Box 1">
          <a:extLst>
            <a:ext uri="{FF2B5EF4-FFF2-40B4-BE49-F238E27FC236}">
              <a16:creationId xmlns:a16="http://schemas.microsoft.com/office/drawing/2014/main" id="{1E3CE425-E662-41E2-89EF-993CBE469EC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814" name="Text Box 1">
          <a:extLst>
            <a:ext uri="{FF2B5EF4-FFF2-40B4-BE49-F238E27FC236}">
              <a16:creationId xmlns:a16="http://schemas.microsoft.com/office/drawing/2014/main" id="{217D5CEB-C255-43E8-A280-BABEF7D89FE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815" name="Text Box 1">
          <a:extLst>
            <a:ext uri="{FF2B5EF4-FFF2-40B4-BE49-F238E27FC236}">
              <a16:creationId xmlns:a16="http://schemas.microsoft.com/office/drawing/2014/main" id="{44A11FDB-3BDD-4FB7-8642-BDCE58F3E45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816" name="Text Box 1">
          <a:extLst>
            <a:ext uri="{FF2B5EF4-FFF2-40B4-BE49-F238E27FC236}">
              <a16:creationId xmlns:a16="http://schemas.microsoft.com/office/drawing/2014/main" id="{C65F0F96-FD73-4753-A861-7444BB25EE1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817" name="Text Box 1">
          <a:extLst>
            <a:ext uri="{FF2B5EF4-FFF2-40B4-BE49-F238E27FC236}">
              <a16:creationId xmlns:a16="http://schemas.microsoft.com/office/drawing/2014/main" id="{2EDDEB85-A829-4D59-B5F2-759CD93846E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818" name="Text Box 1">
          <a:extLst>
            <a:ext uri="{FF2B5EF4-FFF2-40B4-BE49-F238E27FC236}">
              <a16:creationId xmlns:a16="http://schemas.microsoft.com/office/drawing/2014/main" id="{23D669E6-C4BD-4CAA-92EE-ADD847FB3BC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819" name="Text Box 1">
          <a:extLst>
            <a:ext uri="{FF2B5EF4-FFF2-40B4-BE49-F238E27FC236}">
              <a16:creationId xmlns:a16="http://schemas.microsoft.com/office/drawing/2014/main" id="{35E6C08B-C0E8-4978-A341-73C52BED686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820" name="Text Box 1">
          <a:extLst>
            <a:ext uri="{FF2B5EF4-FFF2-40B4-BE49-F238E27FC236}">
              <a16:creationId xmlns:a16="http://schemas.microsoft.com/office/drawing/2014/main" id="{74572F1A-1039-4278-B9E1-699A41BAF2C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821" name="Text Box 1">
          <a:extLst>
            <a:ext uri="{FF2B5EF4-FFF2-40B4-BE49-F238E27FC236}">
              <a16:creationId xmlns:a16="http://schemas.microsoft.com/office/drawing/2014/main" id="{A3ED5252-7B75-4306-BF56-BBD53F5B75E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822" name="Text Box 1">
          <a:extLst>
            <a:ext uri="{FF2B5EF4-FFF2-40B4-BE49-F238E27FC236}">
              <a16:creationId xmlns:a16="http://schemas.microsoft.com/office/drawing/2014/main" id="{C69E2D4C-2E72-4BFE-ADA2-F641D003A3C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823" name="Text Box 1">
          <a:extLst>
            <a:ext uri="{FF2B5EF4-FFF2-40B4-BE49-F238E27FC236}">
              <a16:creationId xmlns:a16="http://schemas.microsoft.com/office/drawing/2014/main" id="{B7E8A685-5B62-4487-A05D-7904B513D1A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824" name="Text Box 1">
          <a:extLst>
            <a:ext uri="{FF2B5EF4-FFF2-40B4-BE49-F238E27FC236}">
              <a16:creationId xmlns:a16="http://schemas.microsoft.com/office/drawing/2014/main" id="{64430B2C-4865-41E3-8B66-A728C423B32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825" name="Text Box 1">
          <a:extLst>
            <a:ext uri="{FF2B5EF4-FFF2-40B4-BE49-F238E27FC236}">
              <a16:creationId xmlns:a16="http://schemas.microsoft.com/office/drawing/2014/main" id="{02E95168-1203-47D5-B9AE-B5FE2F983BC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826" name="Text Box 1">
          <a:extLst>
            <a:ext uri="{FF2B5EF4-FFF2-40B4-BE49-F238E27FC236}">
              <a16:creationId xmlns:a16="http://schemas.microsoft.com/office/drawing/2014/main" id="{763B4E68-A49A-44B5-8720-54F0535D8D4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827" name="Text Box 1">
          <a:extLst>
            <a:ext uri="{FF2B5EF4-FFF2-40B4-BE49-F238E27FC236}">
              <a16:creationId xmlns:a16="http://schemas.microsoft.com/office/drawing/2014/main" id="{D58338A1-52BA-4888-B940-337124F6F8D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828" name="Text Box 1">
          <a:extLst>
            <a:ext uri="{FF2B5EF4-FFF2-40B4-BE49-F238E27FC236}">
              <a16:creationId xmlns:a16="http://schemas.microsoft.com/office/drawing/2014/main" id="{04E6AF27-7910-4A3E-80AC-A9B8215D39B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829" name="Text Box 1">
          <a:extLst>
            <a:ext uri="{FF2B5EF4-FFF2-40B4-BE49-F238E27FC236}">
              <a16:creationId xmlns:a16="http://schemas.microsoft.com/office/drawing/2014/main" id="{4A8F4FEF-A60D-4F75-9E57-CDBBA9BCEE5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830" name="Text Box 1">
          <a:extLst>
            <a:ext uri="{FF2B5EF4-FFF2-40B4-BE49-F238E27FC236}">
              <a16:creationId xmlns:a16="http://schemas.microsoft.com/office/drawing/2014/main" id="{C0CD0FA3-0A66-46B2-B19B-8262EF2B118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831" name="Text Box 1">
          <a:extLst>
            <a:ext uri="{FF2B5EF4-FFF2-40B4-BE49-F238E27FC236}">
              <a16:creationId xmlns:a16="http://schemas.microsoft.com/office/drawing/2014/main" id="{58D5C95A-6AD8-455A-B06D-8A9903019C0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832" name="Text Box 1">
          <a:extLst>
            <a:ext uri="{FF2B5EF4-FFF2-40B4-BE49-F238E27FC236}">
              <a16:creationId xmlns:a16="http://schemas.microsoft.com/office/drawing/2014/main" id="{5714D8D1-FDC4-4FE1-92A4-38EEC8691F9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833" name="Text Box 1">
          <a:extLst>
            <a:ext uri="{FF2B5EF4-FFF2-40B4-BE49-F238E27FC236}">
              <a16:creationId xmlns:a16="http://schemas.microsoft.com/office/drawing/2014/main" id="{E9322E58-0674-40DC-A229-C8A42754B68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834" name="Text Box 1">
          <a:extLst>
            <a:ext uri="{FF2B5EF4-FFF2-40B4-BE49-F238E27FC236}">
              <a16:creationId xmlns:a16="http://schemas.microsoft.com/office/drawing/2014/main" id="{2D794EAD-4A9A-45CD-8387-5586B7B311B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835" name="Text Box 1">
          <a:extLst>
            <a:ext uri="{FF2B5EF4-FFF2-40B4-BE49-F238E27FC236}">
              <a16:creationId xmlns:a16="http://schemas.microsoft.com/office/drawing/2014/main" id="{B9C4E235-8E1B-4022-9EC0-DC9729A33F3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836" name="Text Box 1">
          <a:extLst>
            <a:ext uri="{FF2B5EF4-FFF2-40B4-BE49-F238E27FC236}">
              <a16:creationId xmlns:a16="http://schemas.microsoft.com/office/drawing/2014/main" id="{A7A15C20-0DC6-452C-8699-1D5D9B77B63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837" name="Text Box 1">
          <a:extLst>
            <a:ext uri="{FF2B5EF4-FFF2-40B4-BE49-F238E27FC236}">
              <a16:creationId xmlns:a16="http://schemas.microsoft.com/office/drawing/2014/main" id="{81BA19F7-3B98-4B1A-9C66-207645303BE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838" name="Text Box 1">
          <a:extLst>
            <a:ext uri="{FF2B5EF4-FFF2-40B4-BE49-F238E27FC236}">
              <a16:creationId xmlns:a16="http://schemas.microsoft.com/office/drawing/2014/main" id="{1E4013D2-0785-46DF-9CE2-8C8BA8C0B78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839" name="Text Box 1">
          <a:extLst>
            <a:ext uri="{FF2B5EF4-FFF2-40B4-BE49-F238E27FC236}">
              <a16:creationId xmlns:a16="http://schemas.microsoft.com/office/drawing/2014/main" id="{0D534844-6803-4E55-A914-B9F1177690C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840" name="Text Box 1">
          <a:extLst>
            <a:ext uri="{FF2B5EF4-FFF2-40B4-BE49-F238E27FC236}">
              <a16:creationId xmlns:a16="http://schemas.microsoft.com/office/drawing/2014/main" id="{CEE08BA2-AF9C-457D-9F7F-EA510CFA5B8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841" name="Text Box 1">
          <a:extLst>
            <a:ext uri="{FF2B5EF4-FFF2-40B4-BE49-F238E27FC236}">
              <a16:creationId xmlns:a16="http://schemas.microsoft.com/office/drawing/2014/main" id="{167425D0-3A9E-48F7-8E52-06FD89CD11C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842" name="Text Box 1">
          <a:extLst>
            <a:ext uri="{FF2B5EF4-FFF2-40B4-BE49-F238E27FC236}">
              <a16:creationId xmlns:a16="http://schemas.microsoft.com/office/drawing/2014/main" id="{E7384CCC-4EB5-4365-A71C-085883CDC1F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843" name="Text Box 1">
          <a:extLst>
            <a:ext uri="{FF2B5EF4-FFF2-40B4-BE49-F238E27FC236}">
              <a16:creationId xmlns:a16="http://schemas.microsoft.com/office/drawing/2014/main" id="{A3686249-A05C-47E7-9A1C-71C03E98ACA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844" name="Text Box 1">
          <a:extLst>
            <a:ext uri="{FF2B5EF4-FFF2-40B4-BE49-F238E27FC236}">
              <a16:creationId xmlns:a16="http://schemas.microsoft.com/office/drawing/2014/main" id="{BA624B34-2CBB-4178-9EA0-4155A1782BC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845" name="Text Box 1">
          <a:extLst>
            <a:ext uri="{FF2B5EF4-FFF2-40B4-BE49-F238E27FC236}">
              <a16:creationId xmlns:a16="http://schemas.microsoft.com/office/drawing/2014/main" id="{F250643B-952D-4F7A-9970-61F5027636C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846" name="Text Box 1">
          <a:extLst>
            <a:ext uri="{FF2B5EF4-FFF2-40B4-BE49-F238E27FC236}">
              <a16:creationId xmlns:a16="http://schemas.microsoft.com/office/drawing/2014/main" id="{FF0D35D4-852C-4D14-BF28-BDCB2EDC1C1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847" name="Text Box 1">
          <a:extLst>
            <a:ext uri="{FF2B5EF4-FFF2-40B4-BE49-F238E27FC236}">
              <a16:creationId xmlns:a16="http://schemas.microsoft.com/office/drawing/2014/main" id="{87C1CF52-FFCA-409C-B5B3-20131F2779D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848" name="Text Box 1">
          <a:extLst>
            <a:ext uri="{FF2B5EF4-FFF2-40B4-BE49-F238E27FC236}">
              <a16:creationId xmlns:a16="http://schemas.microsoft.com/office/drawing/2014/main" id="{B116A01A-C831-425A-9EE4-1AE14AC5D29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160020</xdr:rowOff>
    </xdr:to>
    <xdr:sp macro="" textlink="">
      <xdr:nvSpPr>
        <xdr:cNvPr id="4849" name="Text Box 1">
          <a:extLst>
            <a:ext uri="{FF2B5EF4-FFF2-40B4-BE49-F238E27FC236}">
              <a16:creationId xmlns:a16="http://schemas.microsoft.com/office/drawing/2014/main" id="{7450CB28-20B6-4653-9BF8-31E298491BD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850" name="Text Box 1">
          <a:extLst>
            <a:ext uri="{FF2B5EF4-FFF2-40B4-BE49-F238E27FC236}">
              <a16:creationId xmlns:a16="http://schemas.microsoft.com/office/drawing/2014/main" id="{B2802EFA-AEE8-4670-9881-B3C1A174DBB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851" name="Text Box 1">
          <a:extLst>
            <a:ext uri="{FF2B5EF4-FFF2-40B4-BE49-F238E27FC236}">
              <a16:creationId xmlns:a16="http://schemas.microsoft.com/office/drawing/2014/main" id="{8EC9B27B-0205-4D72-8E96-438EAE94D99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852" name="Text Box 1">
          <a:extLst>
            <a:ext uri="{FF2B5EF4-FFF2-40B4-BE49-F238E27FC236}">
              <a16:creationId xmlns:a16="http://schemas.microsoft.com/office/drawing/2014/main" id="{0065C001-20A6-4693-8D13-2644D322F85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853" name="Text Box 1">
          <a:extLst>
            <a:ext uri="{FF2B5EF4-FFF2-40B4-BE49-F238E27FC236}">
              <a16:creationId xmlns:a16="http://schemas.microsoft.com/office/drawing/2014/main" id="{EF7D909C-BCCB-44C8-8AAF-6BEC8C3AE6D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854" name="Text Box 1">
          <a:extLst>
            <a:ext uri="{FF2B5EF4-FFF2-40B4-BE49-F238E27FC236}">
              <a16:creationId xmlns:a16="http://schemas.microsoft.com/office/drawing/2014/main" id="{8DDC9579-E957-48C5-ABD6-461CA4EE211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855" name="Text Box 1">
          <a:extLst>
            <a:ext uri="{FF2B5EF4-FFF2-40B4-BE49-F238E27FC236}">
              <a16:creationId xmlns:a16="http://schemas.microsoft.com/office/drawing/2014/main" id="{F7050CC7-4A25-4D45-8C13-DEB3CC2C734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856" name="Text Box 1">
          <a:extLst>
            <a:ext uri="{FF2B5EF4-FFF2-40B4-BE49-F238E27FC236}">
              <a16:creationId xmlns:a16="http://schemas.microsoft.com/office/drawing/2014/main" id="{2EDBFF55-82D6-466D-99F9-C6FABD3731E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857" name="Text Box 1">
          <a:extLst>
            <a:ext uri="{FF2B5EF4-FFF2-40B4-BE49-F238E27FC236}">
              <a16:creationId xmlns:a16="http://schemas.microsoft.com/office/drawing/2014/main" id="{4C781E63-AD70-4AC2-BB1D-6DBABE4BA5E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858" name="Text Box 1">
          <a:extLst>
            <a:ext uri="{FF2B5EF4-FFF2-40B4-BE49-F238E27FC236}">
              <a16:creationId xmlns:a16="http://schemas.microsoft.com/office/drawing/2014/main" id="{DDEB388A-AE2D-4E37-A10F-D61CC3DACC8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859" name="Text Box 1">
          <a:extLst>
            <a:ext uri="{FF2B5EF4-FFF2-40B4-BE49-F238E27FC236}">
              <a16:creationId xmlns:a16="http://schemas.microsoft.com/office/drawing/2014/main" id="{BA7607BF-242C-4FEB-8925-D3C0109150C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860" name="Text Box 1">
          <a:extLst>
            <a:ext uri="{FF2B5EF4-FFF2-40B4-BE49-F238E27FC236}">
              <a16:creationId xmlns:a16="http://schemas.microsoft.com/office/drawing/2014/main" id="{0C83D8D9-9F09-489A-AB98-93A0DE76FAD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861" name="Text Box 1">
          <a:extLst>
            <a:ext uri="{FF2B5EF4-FFF2-40B4-BE49-F238E27FC236}">
              <a16:creationId xmlns:a16="http://schemas.microsoft.com/office/drawing/2014/main" id="{08D38984-CC16-4EA4-9CCE-23FD5CDDDA0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862" name="Text Box 1">
          <a:extLst>
            <a:ext uri="{FF2B5EF4-FFF2-40B4-BE49-F238E27FC236}">
              <a16:creationId xmlns:a16="http://schemas.microsoft.com/office/drawing/2014/main" id="{786320BF-A799-4020-83B8-4D280C27CAD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863" name="Text Box 1">
          <a:extLst>
            <a:ext uri="{FF2B5EF4-FFF2-40B4-BE49-F238E27FC236}">
              <a16:creationId xmlns:a16="http://schemas.microsoft.com/office/drawing/2014/main" id="{8D2DEA89-0B6E-4859-B9E6-9545EB111D6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864" name="Text Box 1">
          <a:extLst>
            <a:ext uri="{FF2B5EF4-FFF2-40B4-BE49-F238E27FC236}">
              <a16:creationId xmlns:a16="http://schemas.microsoft.com/office/drawing/2014/main" id="{1AAF8EEB-D4BA-4819-B890-BEFDB42DB68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865" name="Text Box 1">
          <a:extLst>
            <a:ext uri="{FF2B5EF4-FFF2-40B4-BE49-F238E27FC236}">
              <a16:creationId xmlns:a16="http://schemas.microsoft.com/office/drawing/2014/main" id="{7F0549B2-ED10-4373-A827-46D73248672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866" name="Text Box 1">
          <a:extLst>
            <a:ext uri="{FF2B5EF4-FFF2-40B4-BE49-F238E27FC236}">
              <a16:creationId xmlns:a16="http://schemas.microsoft.com/office/drawing/2014/main" id="{BD302B5D-F6D0-471C-9F5C-1620208983D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867" name="Text Box 1">
          <a:extLst>
            <a:ext uri="{FF2B5EF4-FFF2-40B4-BE49-F238E27FC236}">
              <a16:creationId xmlns:a16="http://schemas.microsoft.com/office/drawing/2014/main" id="{87DA1F7F-64FF-4BBF-AEA9-795104917A1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868" name="Text Box 1">
          <a:extLst>
            <a:ext uri="{FF2B5EF4-FFF2-40B4-BE49-F238E27FC236}">
              <a16:creationId xmlns:a16="http://schemas.microsoft.com/office/drawing/2014/main" id="{285061AB-C634-416C-B0DF-B7F34D43432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869" name="Text Box 1">
          <a:extLst>
            <a:ext uri="{FF2B5EF4-FFF2-40B4-BE49-F238E27FC236}">
              <a16:creationId xmlns:a16="http://schemas.microsoft.com/office/drawing/2014/main" id="{40BD7191-47D5-44C0-B554-3E11C7A8C1B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870" name="Text Box 1">
          <a:extLst>
            <a:ext uri="{FF2B5EF4-FFF2-40B4-BE49-F238E27FC236}">
              <a16:creationId xmlns:a16="http://schemas.microsoft.com/office/drawing/2014/main" id="{EA0A46DA-225B-49AB-8A62-E2D9144C8A3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871" name="Text Box 1">
          <a:extLst>
            <a:ext uri="{FF2B5EF4-FFF2-40B4-BE49-F238E27FC236}">
              <a16:creationId xmlns:a16="http://schemas.microsoft.com/office/drawing/2014/main" id="{C0E12D51-7272-422B-B901-279EB20CA91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872" name="Text Box 1">
          <a:extLst>
            <a:ext uri="{FF2B5EF4-FFF2-40B4-BE49-F238E27FC236}">
              <a16:creationId xmlns:a16="http://schemas.microsoft.com/office/drawing/2014/main" id="{9903D7A9-BD3A-4D98-B1EE-DA97CD2F559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873" name="Text Box 1">
          <a:extLst>
            <a:ext uri="{FF2B5EF4-FFF2-40B4-BE49-F238E27FC236}">
              <a16:creationId xmlns:a16="http://schemas.microsoft.com/office/drawing/2014/main" id="{3A192EE4-65B9-4140-BF15-EBF2BA534A7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874" name="Text Box 1">
          <a:extLst>
            <a:ext uri="{FF2B5EF4-FFF2-40B4-BE49-F238E27FC236}">
              <a16:creationId xmlns:a16="http://schemas.microsoft.com/office/drawing/2014/main" id="{89148652-B593-4823-B540-5885926A6E9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875" name="Text Box 1">
          <a:extLst>
            <a:ext uri="{FF2B5EF4-FFF2-40B4-BE49-F238E27FC236}">
              <a16:creationId xmlns:a16="http://schemas.microsoft.com/office/drawing/2014/main" id="{FD90AE36-BC65-47D5-9A3B-1E07A9B37F8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876" name="Text Box 1">
          <a:extLst>
            <a:ext uri="{FF2B5EF4-FFF2-40B4-BE49-F238E27FC236}">
              <a16:creationId xmlns:a16="http://schemas.microsoft.com/office/drawing/2014/main" id="{B553D7D9-D4B1-4819-AF12-393DDEFF7B8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877" name="Text Box 1">
          <a:extLst>
            <a:ext uri="{FF2B5EF4-FFF2-40B4-BE49-F238E27FC236}">
              <a16:creationId xmlns:a16="http://schemas.microsoft.com/office/drawing/2014/main" id="{BF0162EB-F39A-45FB-921A-59279F2645F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878" name="Text Box 1">
          <a:extLst>
            <a:ext uri="{FF2B5EF4-FFF2-40B4-BE49-F238E27FC236}">
              <a16:creationId xmlns:a16="http://schemas.microsoft.com/office/drawing/2014/main" id="{832D999B-9BFB-40AB-BE1D-411B4CE957C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879" name="Text Box 1">
          <a:extLst>
            <a:ext uri="{FF2B5EF4-FFF2-40B4-BE49-F238E27FC236}">
              <a16:creationId xmlns:a16="http://schemas.microsoft.com/office/drawing/2014/main" id="{5CD23D30-D76F-496D-A30D-7EC0567AF3C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880" name="Text Box 1">
          <a:extLst>
            <a:ext uri="{FF2B5EF4-FFF2-40B4-BE49-F238E27FC236}">
              <a16:creationId xmlns:a16="http://schemas.microsoft.com/office/drawing/2014/main" id="{94C4F340-32C7-4A79-BED3-C33DFB9B98C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881" name="Text Box 1">
          <a:extLst>
            <a:ext uri="{FF2B5EF4-FFF2-40B4-BE49-F238E27FC236}">
              <a16:creationId xmlns:a16="http://schemas.microsoft.com/office/drawing/2014/main" id="{38FEDE27-3EEF-425E-87A2-0E7056314893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882" name="Text Box 1">
          <a:extLst>
            <a:ext uri="{FF2B5EF4-FFF2-40B4-BE49-F238E27FC236}">
              <a16:creationId xmlns:a16="http://schemas.microsoft.com/office/drawing/2014/main" id="{BA3A0F20-DFA8-4E07-9F39-102AEC51F20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883" name="Text Box 1">
          <a:extLst>
            <a:ext uri="{FF2B5EF4-FFF2-40B4-BE49-F238E27FC236}">
              <a16:creationId xmlns:a16="http://schemas.microsoft.com/office/drawing/2014/main" id="{14EABB93-34D1-4207-A580-4EDA6B254D0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60960</xdr:rowOff>
    </xdr:to>
    <xdr:sp macro="" textlink="">
      <xdr:nvSpPr>
        <xdr:cNvPr id="4884" name="Text Box 1">
          <a:extLst>
            <a:ext uri="{FF2B5EF4-FFF2-40B4-BE49-F238E27FC236}">
              <a16:creationId xmlns:a16="http://schemas.microsoft.com/office/drawing/2014/main" id="{C039C4EB-C3EF-4A85-90F8-9C7DFA1A5A5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885" name="Text Box 1">
          <a:extLst>
            <a:ext uri="{FF2B5EF4-FFF2-40B4-BE49-F238E27FC236}">
              <a16:creationId xmlns:a16="http://schemas.microsoft.com/office/drawing/2014/main" id="{78909373-620D-4AC5-B99B-8288F8B2746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886" name="Text Box 1">
          <a:extLst>
            <a:ext uri="{FF2B5EF4-FFF2-40B4-BE49-F238E27FC236}">
              <a16:creationId xmlns:a16="http://schemas.microsoft.com/office/drawing/2014/main" id="{02E24A1E-3AE4-4021-80E6-E1A1366D867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887" name="Text Box 1">
          <a:extLst>
            <a:ext uri="{FF2B5EF4-FFF2-40B4-BE49-F238E27FC236}">
              <a16:creationId xmlns:a16="http://schemas.microsoft.com/office/drawing/2014/main" id="{3BFE60BC-C920-4F59-AD50-87EEFBC206D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888" name="Text Box 1">
          <a:extLst>
            <a:ext uri="{FF2B5EF4-FFF2-40B4-BE49-F238E27FC236}">
              <a16:creationId xmlns:a16="http://schemas.microsoft.com/office/drawing/2014/main" id="{12031AE3-8280-470F-8536-8D762D6CA66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889" name="Text Box 1">
          <a:extLst>
            <a:ext uri="{FF2B5EF4-FFF2-40B4-BE49-F238E27FC236}">
              <a16:creationId xmlns:a16="http://schemas.microsoft.com/office/drawing/2014/main" id="{6790533D-EAC3-4FB1-89A7-A44BC0EE6A2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890" name="Text Box 1">
          <a:extLst>
            <a:ext uri="{FF2B5EF4-FFF2-40B4-BE49-F238E27FC236}">
              <a16:creationId xmlns:a16="http://schemas.microsoft.com/office/drawing/2014/main" id="{844E6EC2-2C97-4EA3-A22C-5CDD645ACD4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891" name="Text Box 1">
          <a:extLst>
            <a:ext uri="{FF2B5EF4-FFF2-40B4-BE49-F238E27FC236}">
              <a16:creationId xmlns:a16="http://schemas.microsoft.com/office/drawing/2014/main" id="{081097B5-2951-40FF-90F7-ED59C1E79E1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892" name="Text Box 1">
          <a:extLst>
            <a:ext uri="{FF2B5EF4-FFF2-40B4-BE49-F238E27FC236}">
              <a16:creationId xmlns:a16="http://schemas.microsoft.com/office/drawing/2014/main" id="{3422AF8D-A65E-410B-AA4A-8D4A1C491AE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893" name="Text Box 1">
          <a:extLst>
            <a:ext uri="{FF2B5EF4-FFF2-40B4-BE49-F238E27FC236}">
              <a16:creationId xmlns:a16="http://schemas.microsoft.com/office/drawing/2014/main" id="{EF2D685A-CD4C-435C-9B3D-48A298359DA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894" name="Text Box 1">
          <a:extLst>
            <a:ext uri="{FF2B5EF4-FFF2-40B4-BE49-F238E27FC236}">
              <a16:creationId xmlns:a16="http://schemas.microsoft.com/office/drawing/2014/main" id="{BF658FDE-F06D-432A-9C2E-7C19339D1D3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895" name="Text Box 1">
          <a:extLst>
            <a:ext uri="{FF2B5EF4-FFF2-40B4-BE49-F238E27FC236}">
              <a16:creationId xmlns:a16="http://schemas.microsoft.com/office/drawing/2014/main" id="{F62034BE-763F-415F-9DB1-63244A2B69A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896" name="Text Box 1">
          <a:extLst>
            <a:ext uri="{FF2B5EF4-FFF2-40B4-BE49-F238E27FC236}">
              <a16:creationId xmlns:a16="http://schemas.microsoft.com/office/drawing/2014/main" id="{E2295453-DC7B-434C-B244-0E2F20833D92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897" name="Text Box 1">
          <a:extLst>
            <a:ext uri="{FF2B5EF4-FFF2-40B4-BE49-F238E27FC236}">
              <a16:creationId xmlns:a16="http://schemas.microsoft.com/office/drawing/2014/main" id="{839A010D-E68D-426A-9887-61973CD1DB0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898" name="Text Box 1">
          <a:extLst>
            <a:ext uri="{FF2B5EF4-FFF2-40B4-BE49-F238E27FC236}">
              <a16:creationId xmlns:a16="http://schemas.microsoft.com/office/drawing/2014/main" id="{D177216C-479C-4EA4-A0FE-56993107F7FD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899" name="Text Box 1">
          <a:extLst>
            <a:ext uri="{FF2B5EF4-FFF2-40B4-BE49-F238E27FC236}">
              <a16:creationId xmlns:a16="http://schemas.microsoft.com/office/drawing/2014/main" id="{4FF33CA7-7E7C-4FD2-999A-2E92577A7AF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900" name="Text Box 1">
          <a:extLst>
            <a:ext uri="{FF2B5EF4-FFF2-40B4-BE49-F238E27FC236}">
              <a16:creationId xmlns:a16="http://schemas.microsoft.com/office/drawing/2014/main" id="{B5C362F7-433B-41C5-9B5E-BDBA813F08F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901" name="Text Box 1">
          <a:extLst>
            <a:ext uri="{FF2B5EF4-FFF2-40B4-BE49-F238E27FC236}">
              <a16:creationId xmlns:a16="http://schemas.microsoft.com/office/drawing/2014/main" id="{D0FD1D23-1609-4525-A391-7875706BCAB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902" name="Text Box 1">
          <a:extLst>
            <a:ext uri="{FF2B5EF4-FFF2-40B4-BE49-F238E27FC236}">
              <a16:creationId xmlns:a16="http://schemas.microsoft.com/office/drawing/2014/main" id="{0D1BAD1D-D110-49A4-A02E-B9EB25F41D64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903" name="Text Box 1">
          <a:extLst>
            <a:ext uri="{FF2B5EF4-FFF2-40B4-BE49-F238E27FC236}">
              <a16:creationId xmlns:a16="http://schemas.microsoft.com/office/drawing/2014/main" id="{57441777-C5FE-4942-84ED-661520374FB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904" name="Text Box 1">
          <a:extLst>
            <a:ext uri="{FF2B5EF4-FFF2-40B4-BE49-F238E27FC236}">
              <a16:creationId xmlns:a16="http://schemas.microsoft.com/office/drawing/2014/main" id="{663A4CF4-3F78-4DD7-B340-6B73CE5482A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905" name="Text Box 1">
          <a:extLst>
            <a:ext uri="{FF2B5EF4-FFF2-40B4-BE49-F238E27FC236}">
              <a16:creationId xmlns:a16="http://schemas.microsoft.com/office/drawing/2014/main" id="{15888F43-18A3-4E93-9709-7EB388934CB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906" name="Text Box 1">
          <a:extLst>
            <a:ext uri="{FF2B5EF4-FFF2-40B4-BE49-F238E27FC236}">
              <a16:creationId xmlns:a16="http://schemas.microsoft.com/office/drawing/2014/main" id="{F05DFAE9-651F-40ED-8001-D47726F76E41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907" name="Text Box 1">
          <a:extLst>
            <a:ext uri="{FF2B5EF4-FFF2-40B4-BE49-F238E27FC236}">
              <a16:creationId xmlns:a16="http://schemas.microsoft.com/office/drawing/2014/main" id="{6AD52B29-DDE1-44FE-8520-32C95EE5D4F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908" name="Text Box 1">
          <a:extLst>
            <a:ext uri="{FF2B5EF4-FFF2-40B4-BE49-F238E27FC236}">
              <a16:creationId xmlns:a16="http://schemas.microsoft.com/office/drawing/2014/main" id="{E6FD3355-564E-4B8D-953D-4D709F8B257A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909" name="Text Box 1">
          <a:extLst>
            <a:ext uri="{FF2B5EF4-FFF2-40B4-BE49-F238E27FC236}">
              <a16:creationId xmlns:a16="http://schemas.microsoft.com/office/drawing/2014/main" id="{0BF6C5C2-8FF2-40C6-AB1F-C088419E56D0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910" name="Text Box 1">
          <a:extLst>
            <a:ext uri="{FF2B5EF4-FFF2-40B4-BE49-F238E27FC236}">
              <a16:creationId xmlns:a16="http://schemas.microsoft.com/office/drawing/2014/main" id="{B878C7EB-758E-4AE3-A212-41DB6578A2D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911" name="Text Box 1">
          <a:extLst>
            <a:ext uri="{FF2B5EF4-FFF2-40B4-BE49-F238E27FC236}">
              <a16:creationId xmlns:a16="http://schemas.microsoft.com/office/drawing/2014/main" id="{18CD3C67-7D79-4550-B856-058D6A0784B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912" name="Text Box 1">
          <a:extLst>
            <a:ext uri="{FF2B5EF4-FFF2-40B4-BE49-F238E27FC236}">
              <a16:creationId xmlns:a16="http://schemas.microsoft.com/office/drawing/2014/main" id="{CDEBAFFC-D8F7-4BC4-A43C-4C93DDD973D8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913" name="Text Box 1">
          <a:extLst>
            <a:ext uri="{FF2B5EF4-FFF2-40B4-BE49-F238E27FC236}">
              <a16:creationId xmlns:a16="http://schemas.microsoft.com/office/drawing/2014/main" id="{BB4B50E1-7B62-4FB7-ADDE-3D072E35638B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914" name="Text Box 1">
          <a:extLst>
            <a:ext uri="{FF2B5EF4-FFF2-40B4-BE49-F238E27FC236}">
              <a16:creationId xmlns:a16="http://schemas.microsoft.com/office/drawing/2014/main" id="{C7647FB6-C7A5-4557-98DA-976523B0E907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915" name="Text Box 1">
          <a:extLst>
            <a:ext uri="{FF2B5EF4-FFF2-40B4-BE49-F238E27FC236}">
              <a16:creationId xmlns:a16="http://schemas.microsoft.com/office/drawing/2014/main" id="{A342A0D2-456C-4D7E-9777-117A5F00EEF5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38100</xdr:rowOff>
    </xdr:to>
    <xdr:sp macro="" textlink="">
      <xdr:nvSpPr>
        <xdr:cNvPr id="4916" name="Text Box 1">
          <a:extLst>
            <a:ext uri="{FF2B5EF4-FFF2-40B4-BE49-F238E27FC236}">
              <a16:creationId xmlns:a16="http://schemas.microsoft.com/office/drawing/2014/main" id="{858C5D71-3C0A-4283-9264-65571267B086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22860</xdr:rowOff>
    </xdr:to>
    <xdr:sp macro="" textlink="">
      <xdr:nvSpPr>
        <xdr:cNvPr id="4917" name="Text Box 1">
          <a:extLst>
            <a:ext uri="{FF2B5EF4-FFF2-40B4-BE49-F238E27FC236}">
              <a16:creationId xmlns:a16="http://schemas.microsoft.com/office/drawing/2014/main" id="{1C7E6073-DB81-40BC-9002-AADDA99C992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918" name="Text Box 1">
          <a:extLst>
            <a:ext uri="{FF2B5EF4-FFF2-40B4-BE49-F238E27FC236}">
              <a16:creationId xmlns:a16="http://schemas.microsoft.com/office/drawing/2014/main" id="{BC86C034-AC3C-4B00-9534-B150CE9A665C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919" name="Text Box 1">
          <a:extLst>
            <a:ext uri="{FF2B5EF4-FFF2-40B4-BE49-F238E27FC236}">
              <a16:creationId xmlns:a16="http://schemas.microsoft.com/office/drawing/2014/main" id="{71C42D21-B8FE-45F3-BE88-C2B1E6EBFD7E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920" name="Text Box 1">
          <a:extLst>
            <a:ext uri="{FF2B5EF4-FFF2-40B4-BE49-F238E27FC236}">
              <a16:creationId xmlns:a16="http://schemas.microsoft.com/office/drawing/2014/main" id="{DE6D6677-937A-4971-8EC4-F80893F6A34F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27</xdr:row>
      <xdr:rowOff>0</xdr:rowOff>
    </xdr:from>
    <xdr:to>
      <xdr:col>0</xdr:col>
      <xdr:colOff>586740</xdr:colOff>
      <xdr:row>28</xdr:row>
      <xdr:rowOff>0</xdr:rowOff>
    </xdr:to>
    <xdr:sp macro="" textlink="">
      <xdr:nvSpPr>
        <xdr:cNvPr id="4921" name="Text Box 1">
          <a:extLst>
            <a:ext uri="{FF2B5EF4-FFF2-40B4-BE49-F238E27FC236}">
              <a16:creationId xmlns:a16="http://schemas.microsoft.com/office/drawing/2014/main" id="{5C761B62-D734-4901-A8F1-DC2E617F47F9}"/>
            </a:ext>
          </a:extLst>
        </xdr:cNvPr>
        <xdr:cNvSpPr txBox="1">
          <a:spLocks noChangeArrowheads="1"/>
        </xdr:cNvSpPr>
      </xdr:nvSpPr>
      <xdr:spPr bwMode="auto">
        <a:xfrm>
          <a:off x="510540" y="390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4922" name="Text Box 1">
          <a:extLst>
            <a:ext uri="{FF2B5EF4-FFF2-40B4-BE49-F238E27FC236}">
              <a16:creationId xmlns:a16="http://schemas.microsoft.com/office/drawing/2014/main" id="{B06FEDF6-C402-40C3-A3C6-9BD492C11E08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4923" name="Text Box 1">
          <a:extLst>
            <a:ext uri="{FF2B5EF4-FFF2-40B4-BE49-F238E27FC236}">
              <a16:creationId xmlns:a16="http://schemas.microsoft.com/office/drawing/2014/main" id="{C2DA3B2B-75A4-47DE-8785-76C33FF1A14A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4924" name="Text Box 1">
          <a:extLst>
            <a:ext uri="{FF2B5EF4-FFF2-40B4-BE49-F238E27FC236}">
              <a16:creationId xmlns:a16="http://schemas.microsoft.com/office/drawing/2014/main" id="{08276CC9-48DD-47C1-BAA2-02F086A1172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4925" name="Text Box 1">
          <a:extLst>
            <a:ext uri="{FF2B5EF4-FFF2-40B4-BE49-F238E27FC236}">
              <a16:creationId xmlns:a16="http://schemas.microsoft.com/office/drawing/2014/main" id="{DE9AB7C7-485F-4815-B1D8-8809CD781ADC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4926" name="Text Box 1">
          <a:extLst>
            <a:ext uri="{FF2B5EF4-FFF2-40B4-BE49-F238E27FC236}">
              <a16:creationId xmlns:a16="http://schemas.microsoft.com/office/drawing/2014/main" id="{8056F268-1B48-4519-9D27-8607F0DAEAB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4927" name="Text Box 1">
          <a:extLst>
            <a:ext uri="{FF2B5EF4-FFF2-40B4-BE49-F238E27FC236}">
              <a16:creationId xmlns:a16="http://schemas.microsoft.com/office/drawing/2014/main" id="{F06534AF-AAA9-43C1-A82A-D9A0C700066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4928" name="Text Box 1">
          <a:extLst>
            <a:ext uri="{FF2B5EF4-FFF2-40B4-BE49-F238E27FC236}">
              <a16:creationId xmlns:a16="http://schemas.microsoft.com/office/drawing/2014/main" id="{1E499A32-E4B8-4197-B17F-A68E51579D0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4929" name="Text Box 1">
          <a:extLst>
            <a:ext uri="{FF2B5EF4-FFF2-40B4-BE49-F238E27FC236}">
              <a16:creationId xmlns:a16="http://schemas.microsoft.com/office/drawing/2014/main" id="{25273DDD-D4B9-4A67-B72E-866DD625295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4930" name="Text Box 1">
          <a:extLst>
            <a:ext uri="{FF2B5EF4-FFF2-40B4-BE49-F238E27FC236}">
              <a16:creationId xmlns:a16="http://schemas.microsoft.com/office/drawing/2014/main" id="{025AF59A-1D52-4BAA-8E00-5D94CF9898E1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4931" name="Text Box 1">
          <a:extLst>
            <a:ext uri="{FF2B5EF4-FFF2-40B4-BE49-F238E27FC236}">
              <a16:creationId xmlns:a16="http://schemas.microsoft.com/office/drawing/2014/main" id="{3A3A5E9D-AFEB-4E2F-BC5C-157B6DED7CC1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4932" name="Text Box 1">
          <a:extLst>
            <a:ext uri="{FF2B5EF4-FFF2-40B4-BE49-F238E27FC236}">
              <a16:creationId xmlns:a16="http://schemas.microsoft.com/office/drawing/2014/main" id="{CEB8FB40-6C03-4776-9787-C881E0140E3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4933" name="Text Box 1">
          <a:extLst>
            <a:ext uri="{FF2B5EF4-FFF2-40B4-BE49-F238E27FC236}">
              <a16:creationId xmlns:a16="http://schemas.microsoft.com/office/drawing/2014/main" id="{0E071858-8C02-4223-A1DD-96C5822DB617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4934" name="Text Box 1">
          <a:extLst>
            <a:ext uri="{FF2B5EF4-FFF2-40B4-BE49-F238E27FC236}">
              <a16:creationId xmlns:a16="http://schemas.microsoft.com/office/drawing/2014/main" id="{99B3CFC4-90E3-4614-9012-1E2EE868C00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4935" name="Text Box 1">
          <a:extLst>
            <a:ext uri="{FF2B5EF4-FFF2-40B4-BE49-F238E27FC236}">
              <a16:creationId xmlns:a16="http://schemas.microsoft.com/office/drawing/2014/main" id="{BFA03A73-6B5A-404D-BE7C-7D7AECFDFAB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4936" name="Text Box 1">
          <a:extLst>
            <a:ext uri="{FF2B5EF4-FFF2-40B4-BE49-F238E27FC236}">
              <a16:creationId xmlns:a16="http://schemas.microsoft.com/office/drawing/2014/main" id="{C59FEBDB-F6F6-445C-B1ED-BEA8A69CD91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4937" name="Text Box 1">
          <a:extLst>
            <a:ext uri="{FF2B5EF4-FFF2-40B4-BE49-F238E27FC236}">
              <a16:creationId xmlns:a16="http://schemas.microsoft.com/office/drawing/2014/main" id="{BAC6DC90-FDC1-448D-BC2C-4FCC16B3E958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4938" name="Text Box 1">
          <a:extLst>
            <a:ext uri="{FF2B5EF4-FFF2-40B4-BE49-F238E27FC236}">
              <a16:creationId xmlns:a16="http://schemas.microsoft.com/office/drawing/2014/main" id="{FE9781EA-B95D-4E32-93FD-F90AFF9EC89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4939" name="Text Box 1">
          <a:extLst>
            <a:ext uri="{FF2B5EF4-FFF2-40B4-BE49-F238E27FC236}">
              <a16:creationId xmlns:a16="http://schemas.microsoft.com/office/drawing/2014/main" id="{272E6AE1-8CAB-4EC2-BB20-45AFDB013DE2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4940" name="Text Box 1">
          <a:extLst>
            <a:ext uri="{FF2B5EF4-FFF2-40B4-BE49-F238E27FC236}">
              <a16:creationId xmlns:a16="http://schemas.microsoft.com/office/drawing/2014/main" id="{B7405DF7-AA15-4E51-B2FA-0E2A4BC3FC02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4941" name="Text Box 1">
          <a:extLst>
            <a:ext uri="{FF2B5EF4-FFF2-40B4-BE49-F238E27FC236}">
              <a16:creationId xmlns:a16="http://schemas.microsoft.com/office/drawing/2014/main" id="{D331CBF1-BF95-47EC-B98A-C700CF5B6548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4942" name="Text Box 1">
          <a:extLst>
            <a:ext uri="{FF2B5EF4-FFF2-40B4-BE49-F238E27FC236}">
              <a16:creationId xmlns:a16="http://schemas.microsoft.com/office/drawing/2014/main" id="{6F1E9C99-A99F-4653-B8AA-D2F43E760FD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4943" name="Text Box 1">
          <a:extLst>
            <a:ext uri="{FF2B5EF4-FFF2-40B4-BE49-F238E27FC236}">
              <a16:creationId xmlns:a16="http://schemas.microsoft.com/office/drawing/2014/main" id="{E302638F-B0B8-486D-832E-9FD7DD458064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4944" name="Text Box 1">
          <a:extLst>
            <a:ext uri="{FF2B5EF4-FFF2-40B4-BE49-F238E27FC236}">
              <a16:creationId xmlns:a16="http://schemas.microsoft.com/office/drawing/2014/main" id="{8E0585E9-E8F9-4E0D-B412-522C7049B01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4945" name="Text Box 1">
          <a:extLst>
            <a:ext uri="{FF2B5EF4-FFF2-40B4-BE49-F238E27FC236}">
              <a16:creationId xmlns:a16="http://schemas.microsoft.com/office/drawing/2014/main" id="{4D1E31A0-DDD3-4C7D-A3CE-9040AB7F2DF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4946" name="Text Box 1">
          <a:extLst>
            <a:ext uri="{FF2B5EF4-FFF2-40B4-BE49-F238E27FC236}">
              <a16:creationId xmlns:a16="http://schemas.microsoft.com/office/drawing/2014/main" id="{F0D4B79D-0226-4874-BB8D-932D9C190CD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4947" name="Text Box 1">
          <a:extLst>
            <a:ext uri="{FF2B5EF4-FFF2-40B4-BE49-F238E27FC236}">
              <a16:creationId xmlns:a16="http://schemas.microsoft.com/office/drawing/2014/main" id="{01C7E7DE-395F-4D15-9BC1-11FDA317356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4948" name="Text Box 1">
          <a:extLst>
            <a:ext uri="{FF2B5EF4-FFF2-40B4-BE49-F238E27FC236}">
              <a16:creationId xmlns:a16="http://schemas.microsoft.com/office/drawing/2014/main" id="{CC3A1D78-A5DD-4A88-80B2-0CBF00B4B4AE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4949" name="Text Box 1">
          <a:extLst>
            <a:ext uri="{FF2B5EF4-FFF2-40B4-BE49-F238E27FC236}">
              <a16:creationId xmlns:a16="http://schemas.microsoft.com/office/drawing/2014/main" id="{005FC008-B10E-4EB1-BD3E-DBAE84A7FFB8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4950" name="Text Box 1">
          <a:extLst>
            <a:ext uri="{FF2B5EF4-FFF2-40B4-BE49-F238E27FC236}">
              <a16:creationId xmlns:a16="http://schemas.microsoft.com/office/drawing/2014/main" id="{838821AC-9271-41D9-9586-ABAFCC3FC734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4951" name="Text Box 1">
          <a:extLst>
            <a:ext uri="{FF2B5EF4-FFF2-40B4-BE49-F238E27FC236}">
              <a16:creationId xmlns:a16="http://schemas.microsoft.com/office/drawing/2014/main" id="{ACDDC0C4-40A2-4657-9D44-84B1551E2E9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4952" name="Text Box 1">
          <a:extLst>
            <a:ext uri="{FF2B5EF4-FFF2-40B4-BE49-F238E27FC236}">
              <a16:creationId xmlns:a16="http://schemas.microsoft.com/office/drawing/2014/main" id="{BDC43116-96D3-4085-B07B-7BABADC54BA1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4953" name="Text Box 1">
          <a:extLst>
            <a:ext uri="{FF2B5EF4-FFF2-40B4-BE49-F238E27FC236}">
              <a16:creationId xmlns:a16="http://schemas.microsoft.com/office/drawing/2014/main" id="{F5FE3B2D-BB07-4AC6-86F8-C25D1D7F4A5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4954" name="Text Box 1">
          <a:extLst>
            <a:ext uri="{FF2B5EF4-FFF2-40B4-BE49-F238E27FC236}">
              <a16:creationId xmlns:a16="http://schemas.microsoft.com/office/drawing/2014/main" id="{85C4EFA0-C9F0-4D59-BED5-57AF877CEC5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4955" name="Text Box 1">
          <a:extLst>
            <a:ext uri="{FF2B5EF4-FFF2-40B4-BE49-F238E27FC236}">
              <a16:creationId xmlns:a16="http://schemas.microsoft.com/office/drawing/2014/main" id="{7BC3C81D-0C29-47FF-B862-862EE17A1627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4956" name="Text Box 1">
          <a:extLst>
            <a:ext uri="{FF2B5EF4-FFF2-40B4-BE49-F238E27FC236}">
              <a16:creationId xmlns:a16="http://schemas.microsoft.com/office/drawing/2014/main" id="{DFB25003-B942-4BAD-A7AE-39377A404F0D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4957" name="Text Box 1">
          <a:extLst>
            <a:ext uri="{FF2B5EF4-FFF2-40B4-BE49-F238E27FC236}">
              <a16:creationId xmlns:a16="http://schemas.microsoft.com/office/drawing/2014/main" id="{E470D90C-6D6D-48E4-97E6-D0D222A46FA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4958" name="Text Box 1">
          <a:extLst>
            <a:ext uri="{FF2B5EF4-FFF2-40B4-BE49-F238E27FC236}">
              <a16:creationId xmlns:a16="http://schemas.microsoft.com/office/drawing/2014/main" id="{1C366D80-054B-4F9B-A60C-CE0C3589F568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4959" name="Text Box 1">
          <a:extLst>
            <a:ext uri="{FF2B5EF4-FFF2-40B4-BE49-F238E27FC236}">
              <a16:creationId xmlns:a16="http://schemas.microsoft.com/office/drawing/2014/main" id="{1174FDFD-A1E1-46EB-A1A3-B6E9161C738A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4960" name="Text Box 1">
          <a:extLst>
            <a:ext uri="{FF2B5EF4-FFF2-40B4-BE49-F238E27FC236}">
              <a16:creationId xmlns:a16="http://schemas.microsoft.com/office/drawing/2014/main" id="{FBAB51E3-E036-470A-86FB-97D7AF7C90E1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4961" name="Text Box 1">
          <a:extLst>
            <a:ext uri="{FF2B5EF4-FFF2-40B4-BE49-F238E27FC236}">
              <a16:creationId xmlns:a16="http://schemas.microsoft.com/office/drawing/2014/main" id="{6C37151B-F638-4972-951D-BAAC11809492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4962" name="Text Box 1">
          <a:extLst>
            <a:ext uri="{FF2B5EF4-FFF2-40B4-BE49-F238E27FC236}">
              <a16:creationId xmlns:a16="http://schemas.microsoft.com/office/drawing/2014/main" id="{570AA026-E1B8-4ED8-9AF0-2F56B6DBDF2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4963" name="Text Box 1">
          <a:extLst>
            <a:ext uri="{FF2B5EF4-FFF2-40B4-BE49-F238E27FC236}">
              <a16:creationId xmlns:a16="http://schemas.microsoft.com/office/drawing/2014/main" id="{C0C82215-F1E5-419B-B37A-113B3184EEF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4964" name="Text Box 1">
          <a:extLst>
            <a:ext uri="{FF2B5EF4-FFF2-40B4-BE49-F238E27FC236}">
              <a16:creationId xmlns:a16="http://schemas.microsoft.com/office/drawing/2014/main" id="{943D00E9-ADA7-4616-9AC1-B1954F999F0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4965" name="Text Box 1">
          <a:extLst>
            <a:ext uri="{FF2B5EF4-FFF2-40B4-BE49-F238E27FC236}">
              <a16:creationId xmlns:a16="http://schemas.microsoft.com/office/drawing/2014/main" id="{B88E5C38-E671-4E47-92CA-EE328ED90934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4966" name="Text Box 1">
          <a:extLst>
            <a:ext uri="{FF2B5EF4-FFF2-40B4-BE49-F238E27FC236}">
              <a16:creationId xmlns:a16="http://schemas.microsoft.com/office/drawing/2014/main" id="{3AF1BEE1-3BEB-462B-BA73-ED589D78FBE4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4967" name="Text Box 1">
          <a:extLst>
            <a:ext uri="{FF2B5EF4-FFF2-40B4-BE49-F238E27FC236}">
              <a16:creationId xmlns:a16="http://schemas.microsoft.com/office/drawing/2014/main" id="{6CA06FCD-4796-46D7-9166-D3AF03B4592A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4968" name="Text Box 1">
          <a:extLst>
            <a:ext uri="{FF2B5EF4-FFF2-40B4-BE49-F238E27FC236}">
              <a16:creationId xmlns:a16="http://schemas.microsoft.com/office/drawing/2014/main" id="{5867A8FD-92A7-4027-9BBF-21ACA265D5CD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4969" name="Text Box 1">
          <a:extLst>
            <a:ext uri="{FF2B5EF4-FFF2-40B4-BE49-F238E27FC236}">
              <a16:creationId xmlns:a16="http://schemas.microsoft.com/office/drawing/2014/main" id="{7D2CF4B9-90B8-40F2-9956-E2F242B36DD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4970" name="Text Box 1">
          <a:extLst>
            <a:ext uri="{FF2B5EF4-FFF2-40B4-BE49-F238E27FC236}">
              <a16:creationId xmlns:a16="http://schemas.microsoft.com/office/drawing/2014/main" id="{8A5EB7C7-9A74-4C36-8DCA-A49CC0B9EA1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4971" name="Text Box 1">
          <a:extLst>
            <a:ext uri="{FF2B5EF4-FFF2-40B4-BE49-F238E27FC236}">
              <a16:creationId xmlns:a16="http://schemas.microsoft.com/office/drawing/2014/main" id="{DFB25837-4342-4BF6-A6F6-7911B4F4D3A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4972" name="Text Box 1">
          <a:extLst>
            <a:ext uri="{FF2B5EF4-FFF2-40B4-BE49-F238E27FC236}">
              <a16:creationId xmlns:a16="http://schemas.microsoft.com/office/drawing/2014/main" id="{CCDEB903-B099-489F-AA38-A6178E06A0C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4973" name="Text Box 1">
          <a:extLst>
            <a:ext uri="{FF2B5EF4-FFF2-40B4-BE49-F238E27FC236}">
              <a16:creationId xmlns:a16="http://schemas.microsoft.com/office/drawing/2014/main" id="{0C979AD7-E386-4EDD-908E-53B7EBFDDD5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4974" name="Text Box 1">
          <a:extLst>
            <a:ext uri="{FF2B5EF4-FFF2-40B4-BE49-F238E27FC236}">
              <a16:creationId xmlns:a16="http://schemas.microsoft.com/office/drawing/2014/main" id="{89624DD4-AD23-4612-A02E-EBEE07E34A7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4975" name="Text Box 1">
          <a:extLst>
            <a:ext uri="{FF2B5EF4-FFF2-40B4-BE49-F238E27FC236}">
              <a16:creationId xmlns:a16="http://schemas.microsoft.com/office/drawing/2014/main" id="{9FAEFD73-05CF-4F16-917B-EEB8EDB212A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4976" name="Text Box 1">
          <a:extLst>
            <a:ext uri="{FF2B5EF4-FFF2-40B4-BE49-F238E27FC236}">
              <a16:creationId xmlns:a16="http://schemas.microsoft.com/office/drawing/2014/main" id="{E96C1DE0-C991-409D-B944-A21518FB68B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4977" name="Text Box 1">
          <a:extLst>
            <a:ext uri="{FF2B5EF4-FFF2-40B4-BE49-F238E27FC236}">
              <a16:creationId xmlns:a16="http://schemas.microsoft.com/office/drawing/2014/main" id="{CFFB6B9A-3B84-44EC-91E7-E7DF5E49DDF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4978" name="Text Box 1">
          <a:extLst>
            <a:ext uri="{FF2B5EF4-FFF2-40B4-BE49-F238E27FC236}">
              <a16:creationId xmlns:a16="http://schemas.microsoft.com/office/drawing/2014/main" id="{ED0CC2FC-A013-410E-A4B2-0BE7C956DBC8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4979" name="Text Box 1">
          <a:extLst>
            <a:ext uri="{FF2B5EF4-FFF2-40B4-BE49-F238E27FC236}">
              <a16:creationId xmlns:a16="http://schemas.microsoft.com/office/drawing/2014/main" id="{A4814AE7-6072-4567-9432-9B5665A4550E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4980" name="Text Box 1">
          <a:extLst>
            <a:ext uri="{FF2B5EF4-FFF2-40B4-BE49-F238E27FC236}">
              <a16:creationId xmlns:a16="http://schemas.microsoft.com/office/drawing/2014/main" id="{A465BBF5-8038-4CCB-A92E-F94FF9B5BE0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4981" name="Text Box 1">
          <a:extLst>
            <a:ext uri="{FF2B5EF4-FFF2-40B4-BE49-F238E27FC236}">
              <a16:creationId xmlns:a16="http://schemas.microsoft.com/office/drawing/2014/main" id="{F58764DD-F317-4E11-A5DC-C79FDA80587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4982" name="Text Box 1">
          <a:extLst>
            <a:ext uri="{FF2B5EF4-FFF2-40B4-BE49-F238E27FC236}">
              <a16:creationId xmlns:a16="http://schemas.microsoft.com/office/drawing/2014/main" id="{1B3F74FC-30E8-401C-893A-96E4E331E82A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4983" name="Text Box 1">
          <a:extLst>
            <a:ext uri="{FF2B5EF4-FFF2-40B4-BE49-F238E27FC236}">
              <a16:creationId xmlns:a16="http://schemas.microsoft.com/office/drawing/2014/main" id="{2EEBDB04-C978-4F71-9E85-8AF54FF1B42D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4984" name="Text Box 1">
          <a:extLst>
            <a:ext uri="{FF2B5EF4-FFF2-40B4-BE49-F238E27FC236}">
              <a16:creationId xmlns:a16="http://schemas.microsoft.com/office/drawing/2014/main" id="{063BD7DA-32C1-44A5-8BCC-EFE944BA4E0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4985" name="Text Box 1">
          <a:extLst>
            <a:ext uri="{FF2B5EF4-FFF2-40B4-BE49-F238E27FC236}">
              <a16:creationId xmlns:a16="http://schemas.microsoft.com/office/drawing/2014/main" id="{C8F095C7-4787-4F2E-853B-E0F4DCE3E3C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4986" name="Text Box 1">
          <a:extLst>
            <a:ext uri="{FF2B5EF4-FFF2-40B4-BE49-F238E27FC236}">
              <a16:creationId xmlns:a16="http://schemas.microsoft.com/office/drawing/2014/main" id="{12AD80EB-1A09-499E-BB1F-0EF5C9190E4C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4987" name="Text Box 1">
          <a:extLst>
            <a:ext uri="{FF2B5EF4-FFF2-40B4-BE49-F238E27FC236}">
              <a16:creationId xmlns:a16="http://schemas.microsoft.com/office/drawing/2014/main" id="{79FEFAEE-11ED-43B0-B42A-4272890E60A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4988" name="Text Box 1">
          <a:extLst>
            <a:ext uri="{FF2B5EF4-FFF2-40B4-BE49-F238E27FC236}">
              <a16:creationId xmlns:a16="http://schemas.microsoft.com/office/drawing/2014/main" id="{AACFFAA1-61B5-4FC6-98D0-6ED1AFF47D6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4989" name="Text Box 1">
          <a:extLst>
            <a:ext uri="{FF2B5EF4-FFF2-40B4-BE49-F238E27FC236}">
              <a16:creationId xmlns:a16="http://schemas.microsoft.com/office/drawing/2014/main" id="{405AC37C-8146-43D7-9D72-65B1F9988622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4990" name="Text Box 1">
          <a:extLst>
            <a:ext uri="{FF2B5EF4-FFF2-40B4-BE49-F238E27FC236}">
              <a16:creationId xmlns:a16="http://schemas.microsoft.com/office/drawing/2014/main" id="{2D48DD76-7B8D-4C7A-A8D6-FCE43F8CD412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4991" name="Text Box 1">
          <a:extLst>
            <a:ext uri="{FF2B5EF4-FFF2-40B4-BE49-F238E27FC236}">
              <a16:creationId xmlns:a16="http://schemas.microsoft.com/office/drawing/2014/main" id="{6F932667-662F-480D-8203-1A34B3CD433D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4992" name="Text Box 1">
          <a:extLst>
            <a:ext uri="{FF2B5EF4-FFF2-40B4-BE49-F238E27FC236}">
              <a16:creationId xmlns:a16="http://schemas.microsoft.com/office/drawing/2014/main" id="{D6D79038-1A29-41E4-B86E-01CB2D70333A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4993" name="Text Box 1">
          <a:extLst>
            <a:ext uri="{FF2B5EF4-FFF2-40B4-BE49-F238E27FC236}">
              <a16:creationId xmlns:a16="http://schemas.microsoft.com/office/drawing/2014/main" id="{839A828C-3CDD-42A5-8AA2-BB57013B01FE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4994" name="Text Box 1">
          <a:extLst>
            <a:ext uri="{FF2B5EF4-FFF2-40B4-BE49-F238E27FC236}">
              <a16:creationId xmlns:a16="http://schemas.microsoft.com/office/drawing/2014/main" id="{7F8F7B7B-1419-4285-8D8A-D491722458C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4995" name="Text Box 1">
          <a:extLst>
            <a:ext uri="{FF2B5EF4-FFF2-40B4-BE49-F238E27FC236}">
              <a16:creationId xmlns:a16="http://schemas.microsoft.com/office/drawing/2014/main" id="{9037243C-649B-4F2D-918D-4AB8A37B7A4E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4996" name="Text Box 1">
          <a:extLst>
            <a:ext uri="{FF2B5EF4-FFF2-40B4-BE49-F238E27FC236}">
              <a16:creationId xmlns:a16="http://schemas.microsoft.com/office/drawing/2014/main" id="{517204B4-4386-4093-AB78-5A93A58A5811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4997" name="Text Box 1">
          <a:extLst>
            <a:ext uri="{FF2B5EF4-FFF2-40B4-BE49-F238E27FC236}">
              <a16:creationId xmlns:a16="http://schemas.microsoft.com/office/drawing/2014/main" id="{F09F072B-AAF6-4EA7-9B4C-7BA8116DC8EA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4998" name="Text Box 1">
          <a:extLst>
            <a:ext uri="{FF2B5EF4-FFF2-40B4-BE49-F238E27FC236}">
              <a16:creationId xmlns:a16="http://schemas.microsoft.com/office/drawing/2014/main" id="{4E44540A-F673-41F3-BADD-098A2C6D98B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4999" name="Text Box 1">
          <a:extLst>
            <a:ext uri="{FF2B5EF4-FFF2-40B4-BE49-F238E27FC236}">
              <a16:creationId xmlns:a16="http://schemas.microsoft.com/office/drawing/2014/main" id="{2FEAA5B0-6368-4008-A833-A52061D8283A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000" name="Text Box 1">
          <a:extLst>
            <a:ext uri="{FF2B5EF4-FFF2-40B4-BE49-F238E27FC236}">
              <a16:creationId xmlns:a16="http://schemas.microsoft.com/office/drawing/2014/main" id="{48EAD896-3B08-4411-89E3-FC14D12E61F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001" name="Text Box 1">
          <a:extLst>
            <a:ext uri="{FF2B5EF4-FFF2-40B4-BE49-F238E27FC236}">
              <a16:creationId xmlns:a16="http://schemas.microsoft.com/office/drawing/2014/main" id="{011E22B9-5E09-4CAE-BA0C-081E973159F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002" name="Text Box 1">
          <a:extLst>
            <a:ext uri="{FF2B5EF4-FFF2-40B4-BE49-F238E27FC236}">
              <a16:creationId xmlns:a16="http://schemas.microsoft.com/office/drawing/2014/main" id="{7ED4B12B-B819-47C3-9BCF-4273277B8EC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003" name="Text Box 1">
          <a:extLst>
            <a:ext uri="{FF2B5EF4-FFF2-40B4-BE49-F238E27FC236}">
              <a16:creationId xmlns:a16="http://schemas.microsoft.com/office/drawing/2014/main" id="{2BFC836F-F2E8-416C-9893-013E65AF1E4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004" name="Text Box 1">
          <a:extLst>
            <a:ext uri="{FF2B5EF4-FFF2-40B4-BE49-F238E27FC236}">
              <a16:creationId xmlns:a16="http://schemas.microsoft.com/office/drawing/2014/main" id="{E58B854F-61D8-49BC-8791-AB0260910F88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005" name="Text Box 1">
          <a:extLst>
            <a:ext uri="{FF2B5EF4-FFF2-40B4-BE49-F238E27FC236}">
              <a16:creationId xmlns:a16="http://schemas.microsoft.com/office/drawing/2014/main" id="{43D31F73-1E9C-48E6-822E-84F825E04A41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006" name="Text Box 1">
          <a:extLst>
            <a:ext uri="{FF2B5EF4-FFF2-40B4-BE49-F238E27FC236}">
              <a16:creationId xmlns:a16="http://schemas.microsoft.com/office/drawing/2014/main" id="{94DE0936-49C3-490C-9F82-A94B07EB914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007" name="Text Box 1">
          <a:extLst>
            <a:ext uri="{FF2B5EF4-FFF2-40B4-BE49-F238E27FC236}">
              <a16:creationId xmlns:a16="http://schemas.microsoft.com/office/drawing/2014/main" id="{DE5BF850-E15A-4419-B649-E8210541E4DC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008" name="Text Box 1">
          <a:extLst>
            <a:ext uri="{FF2B5EF4-FFF2-40B4-BE49-F238E27FC236}">
              <a16:creationId xmlns:a16="http://schemas.microsoft.com/office/drawing/2014/main" id="{5B6E6C63-E9E6-4C7F-9018-13488A2B921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009" name="Text Box 1">
          <a:extLst>
            <a:ext uri="{FF2B5EF4-FFF2-40B4-BE49-F238E27FC236}">
              <a16:creationId xmlns:a16="http://schemas.microsoft.com/office/drawing/2014/main" id="{60247F73-910A-410F-96E3-56A5ED8A37F1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010" name="Text Box 1">
          <a:extLst>
            <a:ext uri="{FF2B5EF4-FFF2-40B4-BE49-F238E27FC236}">
              <a16:creationId xmlns:a16="http://schemas.microsoft.com/office/drawing/2014/main" id="{A1542A64-27A3-4F6F-8EFD-86F77E34A12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011" name="Text Box 1">
          <a:extLst>
            <a:ext uri="{FF2B5EF4-FFF2-40B4-BE49-F238E27FC236}">
              <a16:creationId xmlns:a16="http://schemas.microsoft.com/office/drawing/2014/main" id="{1E3FFACD-01E5-44FB-ABB1-F269630A9CD8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012" name="Text Box 1">
          <a:extLst>
            <a:ext uri="{FF2B5EF4-FFF2-40B4-BE49-F238E27FC236}">
              <a16:creationId xmlns:a16="http://schemas.microsoft.com/office/drawing/2014/main" id="{843A0E3A-7B82-422B-8A14-0B49C007A72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013" name="Text Box 1">
          <a:extLst>
            <a:ext uri="{FF2B5EF4-FFF2-40B4-BE49-F238E27FC236}">
              <a16:creationId xmlns:a16="http://schemas.microsoft.com/office/drawing/2014/main" id="{D95DA262-E419-486F-8C15-7C6F8FDD5DCC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014" name="Text Box 1">
          <a:extLst>
            <a:ext uri="{FF2B5EF4-FFF2-40B4-BE49-F238E27FC236}">
              <a16:creationId xmlns:a16="http://schemas.microsoft.com/office/drawing/2014/main" id="{545E33F2-446F-4BA8-8550-047EDEE7B4D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015" name="Text Box 1">
          <a:extLst>
            <a:ext uri="{FF2B5EF4-FFF2-40B4-BE49-F238E27FC236}">
              <a16:creationId xmlns:a16="http://schemas.microsoft.com/office/drawing/2014/main" id="{0D121810-C284-4D1D-88EE-609EF30EEF42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016" name="Text Box 1">
          <a:extLst>
            <a:ext uri="{FF2B5EF4-FFF2-40B4-BE49-F238E27FC236}">
              <a16:creationId xmlns:a16="http://schemas.microsoft.com/office/drawing/2014/main" id="{C297EF98-96D0-4C4F-BF7C-2F6F0A40893D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017" name="Text Box 1">
          <a:extLst>
            <a:ext uri="{FF2B5EF4-FFF2-40B4-BE49-F238E27FC236}">
              <a16:creationId xmlns:a16="http://schemas.microsoft.com/office/drawing/2014/main" id="{EC8B6540-80E6-424C-8B71-29418B596F94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018" name="Text Box 1">
          <a:extLst>
            <a:ext uri="{FF2B5EF4-FFF2-40B4-BE49-F238E27FC236}">
              <a16:creationId xmlns:a16="http://schemas.microsoft.com/office/drawing/2014/main" id="{220C0190-8B39-4E4C-BE0B-88375FB34F7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019" name="Text Box 1">
          <a:extLst>
            <a:ext uri="{FF2B5EF4-FFF2-40B4-BE49-F238E27FC236}">
              <a16:creationId xmlns:a16="http://schemas.microsoft.com/office/drawing/2014/main" id="{18117BF4-6025-45C0-883C-EF028D15B4B2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020" name="Text Box 1">
          <a:extLst>
            <a:ext uri="{FF2B5EF4-FFF2-40B4-BE49-F238E27FC236}">
              <a16:creationId xmlns:a16="http://schemas.microsoft.com/office/drawing/2014/main" id="{6145DA61-5CFE-47F7-B125-935D31FB332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021" name="Text Box 1">
          <a:extLst>
            <a:ext uri="{FF2B5EF4-FFF2-40B4-BE49-F238E27FC236}">
              <a16:creationId xmlns:a16="http://schemas.microsoft.com/office/drawing/2014/main" id="{CB040437-A737-45DC-853F-F2CFE7DB209D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022" name="Text Box 1">
          <a:extLst>
            <a:ext uri="{FF2B5EF4-FFF2-40B4-BE49-F238E27FC236}">
              <a16:creationId xmlns:a16="http://schemas.microsoft.com/office/drawing/2014/main" id="{62979FD9-664A-4B85-B961-42983D993FD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023" name="Text Box 1">
          <a:extLst>
            <a:ext uri="{FF2B5EF4-FFF2-40B4-BE49-F238E27FC236}">
              <a16:creationId xmlns:a16="http://schemas.microsoft.com/office/drawing/2014/main" id="{FA7730AB-556D-4A7A-93DE-056780280642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024" name="Text Box 1">
          <a:extLst>
            <a:ext uri="{FF2B5EF4-FFF2-40B4-BE49-F238E27FC236}">
              <a16:creationId xmlns:a16="http://schemas.microsoft.com/office/drawing/2014/main" id="{64A5B19A-5533-4A49-9D9A-3972C10BFF2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025" name="Text Box 1">
          <a:extLst>
            <a:ext uri="{FF2B5EF4-FFF2-40B4-BE49-F238E27FC236}">
              <a16:creationId xmlns:a16="http://schemas.microsoft.com/office/drawing/2014/main" id="{835469B3-5A91-4B1E-8B0D-03EC7BD40EA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026" name="Text Box 1">
          <a:extLst>
            <a:ext uri="{FF2B5EF4-FFF2-40B4-BE49-F238E27FC236}">
              <a16:creationId xmlns:a16="http://schemas.microsoft.com/office/drawing/2014/main" id="{4876F784-A571-4D07-A93F-29A399DAB5FA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027" name="Text Box 1">
          <a:extLst>
            <a:ext uri="{FF2B5EF4-FFF2-40B4-BE49-F238E27FC236}">
              <a16:creationId xmlns:a16="http://schemas.microsoft.com/office/drawing/2014/main" id="{8D180712-918B-4318-8323-BDE99FC7859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028" name="Text Box 1">
          <a:extLst>
            <a:ext uri="{FF2B5EF4-FFF2-40B4-BE49-F238E27FC236}">
              <a16:creationId xmlns:a16="http://schemas.microsoft.com/office/drawing/2014/main" id="{2F642837-CC1A-42D5-B322-2845619E2862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029" name="Text Box 1">
          <a:extLst>
            <a:ext uri="{FF2B5EF4-FFF2-40B4-BE49-F238E27FC236}">
              <a16:creationId xmlns:a16="http://schemas.microsoft.com/office/drawing/2014/main" id="{84B5F9A8-4570-4652-BED6-9895AA889A0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030" name="Text Box 1">
          <a:extLst>
            <a:ext uri="{FF2B5EF4-FFF2-40B4-BE49-F238E27FC236}">
              <a16:creationId xmlns:a16="http://schemas.microsoft.com/office/drawing/2014/main" id="{77901A71-AE49-4C48-8639-76BF6A299FCD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031" name="Text Box 1">
          <a:extLst>
            <a:ext uri="{FF2B5EF4-FFF2-40B4-BE49-F238E27FC236}">
              <a16:creationId xmlns:a16="http://schemas.microsoft.com/office/drawing/2014/main" id="{3D59A994-A31E-430B-B051-D7601E614D4D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032" name="Text Box 1">
          <a:extLst>
            <a:ext uri="{FF2B5EF4-FFF2-40B4-BE49-F238E27FC236}">
              <a16:creationId xmlns:a16="http://schemas.microsoft.com/office/drawing/2014/main" id="{03AC98D5-0157-43D1-9C2F-301A94FCEF7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033" name="Text Box 1">
          <a:extLst>
            <a:ext uri="{FF2B5EF4-FFF2-40B4-BE49-F238E27FC236}">
              <a16:creationId xmlns:a16="http://schemas.microsoft.com/office/drawing/2014/main" id="{910A3775-E1CC-47E3-B4B5-F388B7901DE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034" name="Text Box 1">
          <a:extLst>
            <a:ext uri="{FF2B5EF4-FFF2-40B4-BE49-F238E27FC236}">
              <a16:creationId xmlns:a16="http://schemas.microsoft.com/office/drawing/2014/main" id="{14FD3D3A-46C2-46C0-ABD0-6B0F05571BF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035" name="Text Box 1">
          <a:extLst>
            <a:ext uri="{FF2B5EF4-FFF2-40B4-BE49-F238E27FC236}">
              <a16:creationId xmlns:a16="http://schemas.microsoft.com/office/drawing/2014/main" id="{BAE92BCB-EBA4-45C3-9C52-50A958FE2C1E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036" name="Text Box 1">
          <a:extLst>
            <a:ext uri="{FF2B5EF4-FFF2-40B4-BE49-F238E27FC236}">
              <a16:creationId xmlns:a16="http://schemas.microsoft.com/office/drawing/2014/main" id="{538BD88F-ED62-4DFA-8997-00A81DE309E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037" name="Text Box 1">
          <a:extLst>
            <a:ext uri="{FF2B5EF4-FFF2-40B4-BE49-F238E27FC236}">
              <a16:creationId xmlns:a16="http://schemas.microsoft.com/office/drawing/2014/main" id="{FCD74ECD-B4F1-42EB-81D8-458C037CB121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038" name="Text Box 1">
          <a:extLst>
            <a:ext uri="{FF2B5EF4-FFF2-40B4-BE49-F238E27FC236}">
              <a16:creationId xmlns:a16="http://schemas.microsoft.com/office/drawing/2014/main" id="{705A5D31-18C0-44BD-B5BA-80375534ABD2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039" name="Text Box 1">
          <a:extLst>
            <a:ext uri="{FF2B5EF4-FFF2-40B4-BE49-F238E27FC236}">
              <a16:creationId xmlns:a16="http://schemas.microsoft.com/office/drawing/2014/main" id="{B564FF9A-DAF7-4856-9978-DE4965AA85F7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040" name="Text Box 1">
          <a:extLst>
            <a:ext uri="{FF2B5EF4-FFF2-40B4-BE49-F238E27FC236}">
              <a16:creationId xmlns:a16="http://schemas.microsoft.com/office/drawing/2014/main" id="{EE0579FC-B363-47D7-A403-1302521FFC3A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041" name="Text Box 1">
          <a:extLst>
            <a:ext uri="{FF2B5EF4-FFF2-40B4-BE49-F238E27FC236}">
              <a16:creationId xmlns:a16="http://schemas.microsoft.com/office/drawing/2014/main" id="{AD5F2126-50D5-401F-8F23-E16B8CE4C99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042" name="Text Box 1">
          <a:extLst>
            <a:ext uri="{FF2B5EF4-FFF2-40B4-BE49-F238E27FC236}">
              <a16:creationId xmlns:a16="http://schemas.microsoft.com/office/drawing/2014/main" id="{40D80029-5698-4348-A929-BA2CE3E97782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043" name="Text Box 1">
          <a:extLst>
            <a:ext uri="{FF2B5EF4-FFF2-40B4-BE49-F238E27FC236}">
              <a16:creationId xmlns:a16="http://schemas.microsoft.com/office/drawing/2014/main" id="{E88BFDAF-358E-4695-9505-A95AC1BCDF17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044" name="Text Box 1">
          <a:extLst>
            <a:ext uri="{FF2B5EF4-FFF2-40B4-BE49-F238E27FC236}">
              <a16:creationId xmlns:a16="http://schemas.microsoft.com/office/drawing/2014/main" id="{1BB8C63B-1796-4BF5-9BF7-DD11E781A11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045" name="Text Box 1">
          <a:extLst>
            <a:ext uri="{FF2B5EF4-FFF2-40B4-BE49-F238E27FC236}">
              <a16:creationId xmlns:a16="http://schemas.microsoft.com/office/drawing/2014/main" id="{3986836A-3A61-4548-9C0B-3405B22D08FD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046" name="Text Box 1">
          <a:extLst>
            <a:ext uri="{FF2B5EF4-FFF2-40B4-BE49-F238E27FC236}">
              <a16:creationId xmlns:a16="http://schemas.microsoft.com/office/drawing/2014/main" id="{7BB89C10-1AEA-4F7E-8A33-3FE76B1D1B6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047" name="Text Box 1">
          <a:extLst>
            <a:ext uri="{FF2B5EF4-FFF2-40B4-BE49-F238E27FC236}">
              <a16:creationId xmlns:a16="http://schemas.microsoft.com/office/drawing/2014/main" id="{AF310FBF-E225-4D64-A645-3641F9D3301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048" name="Text Box 1">
          <a:extLst>
            <a:ext uri="{FF2B5EF4-FFF2-40B4-BE49-F238E27FC236}">
              <a16:creationId xmlns:a16="http://schemas.microsoft.com/office/drawing/2014/main" id="{6FB7A1C8-5262-4FCF-B5A8-76804FCCC40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049" name="Text Box 1">
          <a:extLst>
            <a:ext uri="{FF2B5EF4-FFF2-40B4-BE49-F238E27FC236}">
              <a16:creationId xmlns:a16="http://schemas.microsoft.com/office/drawing/2014/main" id="{D64C5A16-13E9-4684-9B80-43F19F8A3AB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050" name="Text Box 1">
          <a:extLst>
            <a:ext uri="{FF2B5EF4-FFF2-40B4-BE49-F238E27FC236}">
              <a16:creationId xmlns:a16="http://schemas.microsoft.com/office/drawing/2014/main" id="{71D459F2-B4C9-439F-805E-52DFC92E139A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051" name="Text Box 1">
          <a:extLst>
            <a:ext uri="{FF2B5EF4-FFF2-40B4-BE49-F238E27FC236}">
              <a16:creationId xmlns:a16="http://schemas.microsoft.com/office/drawing/2014/main" id="{2CE8DF03-3354-4615-A414-97820F2A7821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052" name="Text Box 1">
          <a:extLst>
            <a:ext uri="{FF2B5EF4-FFF2-40B4-BE49-F238E27FC236}">
              <a16:creationId xmlns:a16="http://schemas.microsoft.com/office/drawing/2014/main" id="{9F0BAF7F-78BC-4C44-B896-EA83EE90C00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053" name="Text Box 1">
          <a:extLst>
            <a:ext uri="{FF2B5EF4-FFF2-40B4-BE49-F238E27FC236}">
              <a16:creationId xmlns:a16="http://schemas.microsoft.com/office/drawing/2014/main" id="{9458DC1F-5FB8-4533-A9A8-09B9D82DBDAA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054" name="Text Box 1">
          <a:extLst>
            <a:ext uri="{FF2B5EF4-FFF2-40B4-BE49-F238E27FC236}">
              <a16:creationId xmlns:a16="http://schemas.microsoft.com/office/drawing/2014/main" id="{A6D4A078-FB4B-483D-810D-5DEF4135AB8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055" name="Text Box 1">
          <a:extLst>
            <a:ext uri="{FF2B5EF4-FFF2-40B4-BE49-F238E27FC236}">
              <a16:creationId xmlns:a16="http://schemas.microsoft.com/office/drawing/2014/main" id="{33AA6EDC-1D77-4344-B55F-53A3EB9F57FE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056" name="Text Box 1">
          <a:extLst>
            <a:ext uri="{FF2B5EF4-FFF2-40B4-BE49-F238E27FC236}">
              <a16:creationId xmlns:a16="http://schemas.microsoft.com/office/drawing/2014/main" id="{085C95C4-0BB2-435B-AA40-AE1DFB0FD0FC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057" name="Text Box 1">
          <a:extLst>
            <a:ext uri="{FF2B5EF4-FFF2-40B4-BE49-F238E27FC236}">
              <a16:creationId xmlns:a16="http://schemas.microsoft.com/office/drawing/2014/main" id="{E7E28BD3-471B-4920-BEA7-ECCDD8F7DEEA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058" name="Text Box 1">
          <a:extLst>
            <a:ext uri="{FF2B5EF4-FFF2-40B4-BE49-F238E27FC236}">
              <a16:creationId xmlns:a16="http://schemas.microsoft.com/office/drawing/2014/main" id="{013185E6-46B8-4B7F-B38E-9011DC54D4B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059" name="Text Box 1">
          <a:extLst>
            <a:ext uri="{FF2B5EF4-FFF2-40B4-BE49-F238E27FC236}">
              <a16:creationId xmlns:a16="http://schemas.microsoft.com/office/drawing/2014/main" id="{AAAE6F2B-3003-494A-B2B6-17DCE1C7F8D7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060" name="Text Box 1">
          <a:extLst>
            <a:ext uri="{FF2B5EF4-FFF2-40B4-BE49-F238E27FC236}">
              <a16:creationId xmlns:a16="http://schemas.microsoft.com/office/drawing/2014/main" id="{21158478-54EB-4C7E-BD41-2FE3E77DAC2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061" name="Text Box 1">
          <a:extLst>
            <a:ext uri="{FF2B5EF4-FFF2-40B4-BE49-F238E27FC236}">
              <a16:creationId xmlns:a16="http://schemas.microsoft.com/office/drawing/2014/main" id="{61FEC5F9-5210-4170-8E91-8AF2EB4698D7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062" name="Text Box 1">
          <a:extLst>
            <a:ext uri="{FF2B5EF4-FFF2-40B4-BE49-F238E27FC236}">
              <a16:creationId xmlns:a16="http://schemas.microsoft.com/office/drawing/2014/main" id="{E92DA6C3-30F0-4475-A78E-3DB36ACC718D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063" name="Text Box 1">
          <a:extLst>
            <a:ext uri="{FF2B5EF4-FFF2-40B4-BE49-F238E27FC236}">
              <a16:creationId xmlns:a16="http://schemas.microsoft.com/office/drawing/2014/main" id="{707E1696-B876-4DA5-98DD-47AFCEFFA154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064" name="Text Box 1">
          <a:extLst>
            <a:ext uri="{FF2B5EF4-FFF2-40B4-BE49-F238E27FC236}">
              <a16:creationId xmlns:a16="http://schemas.microsoft.com/office/drawing/2014/main" id="{ABBE46B3-B8A7-4A53-BD72-50FEFD34171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065" name="Text Box 1">
          <a:extLst>
            <a:ext uri="{FF2B5EF4-FFF2-40B4-BE49-F238E27FC236}">
              <a16:creationId xmlns:a16="http://schemas.microsoft.com/office/drawing/2014/main" id="{692DB15B-EE57-443B-B025-5DCA0C67D11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066" name="Text Box 1">
          <a:extLst>
            <a:ext uri="{FF2B5EF4-FFF2-40B4-BE49-F238E27FC236}">
              <a16:creationId xmlns:a16="http://schemas.microsoft.com/office/drawing/2014/main" id="{9CC088D2-0B2C-44BD-A060-5C93A1A6ECE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067" name="Text Box 1">
          <a:extLst>
            <a:ext uri="{FF2B5EF4-FFF2-40B4-BE49-F238E27FC236}">
              <a16:creationId xmlns:a16="http://schemas.microsoft.com/office/drawing/2014/main" id="{47DCFD69-0517-48CA-8329-C1B739E44C3D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068" name="Text Box 1">
          <a:extLst>
            <a:ext uri="{FF2B5EF4-FFF2-40B4-BE49-F238E27FC236}">
              <a16:creationId xmlns:a16="http://schemas.microsoft.com/office/drawing/2014/main" id="{6A3E05CA-297C-483A-8CBF-677DCFC8F15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069" name="Text Box 1">
          <a:extLst>
            <a:ext uri="{FF2B5EF4-FFF2-40B4-BE49-F238E27FC236}">
              <a16:creationId xmlns:a16="http://schemas.microsoft.com/office/drawing/2014/main" id="{58E1B4FF-BCAA-4D98-8A1F-D50F493D4A4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070" name="Text Box 1">
          <a:extLst>
            <a:ext uri="{FF2B5EF4-FFF2-40B4-BE49-F238E27FC236}">
              <a16:creationId xmlns:a16="http://schemas.microsoft.com/office/drawing/2014/main" id="{B2FAEF3D-F199-4559-A08B-968D355A6C42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071" name="Text Box 1">
          <a:extLst>
            <a:ext uri="{FF2B5EF4-FFF2-40B4-BE49-F238E27FC236}">
              <a16:creationId xmlns:a16="http://schemas.microsoft.com/office/drawing/2014/main" id="{EBA77997-3C9D-422B-8364-9D0AF35074D2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072" name="Text Box 1">
          <a:extLst>
            <a:ext uri="{FF2B5EF4-FFF2-40B4-BE49-F238E27FC236}">
              <a16:creationId xmlns:a16="http://schemas.microsoft.com/office/drawing/2014/main" id="{0F7E3695-4D4D-42CC-8A9B-96BE12B33BC1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073" name="Text Box 1">
          <a:extLst>
            <a:ext uri="{FF2B5EF4-FFF2-40B4-BE49-F238E27FC236}">
              <a16:creationId xmlns:a16="http://schemas.microsoft.com/office/drawing/2014/main" id="{0B8892B6-DE8D-4C9D-9700-CF6811811F64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074" name="Text Box 1">
          <a:extLst>
            <a:ext uri="{FF2B5EF4-FFF2-40B4-BE49-F238E27FC236}">
              <a16:creationId xmlns:a16="http://schemas.microsoft.com/office/drawing/2014/main" id="{9F390A0B-5116-42ED-81C4-E6518C1820F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075" name="Text Box 1">
          <a:extLst>
            <a:ext uri="{FF2B5EF4-FFF2-40B4-BE49-F238E27FC236}">
              <a16:creationId xmlns:a16="http://schemas.microsoft.com/office/drawing/2014/main" id="{A31273D6-67AD-4644-BA26-D0FB0BC94DBC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076" name="Text Box 1">
          <a:extLst>
            <a:ext uri="{FF2B5EF4-FFF2-40B4-BE49-F238E27FC236}">
              <a16:creationId xmlns:a16="http://schemas.microsoft.com/office/drawing/2014/main" id="{4AB46C2D-FDD7-45BD-B75A-F172924C33D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077" name="Text Box 1">
          <a:extLst>
            <a:ext uri="{FF2B5EF4-FFF2-40B4-BE49-F238E27FC236}">
              <a16:creationId xmlns:a16="http://schemas.microsoft.com/office/drawing/2014/main" id="{3A5EF67F-F4DA-424E-BDD0-BC5255A40CF7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078" name="Text Box 1">
          <a:extLst>
            <a:ext uri="{FF2B5EF4-FFF2-40B4-BE49-F238E27FC236}">
              <a16:creationId xmlns:a16="http://schemas.microsoft.com/office/drawing/2014/main" id="{4F22127B-D15D-494B-870D-16F2E2070E4E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079" name="Text Box 1">
          <a:extLst>
            <a:ext uri="{FF2B5EF4-FFF2-40B4-BE49-F238E27FC236}">
              <a16:creationId xmlns:a16="http://schemas.microsoft.com/office/drawing/2014/main" id="{4E784EFB-ED7C-41FC-AE26-CE01EE153278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080" name="Text Box 1">
          <a:extLst>
            <a:ext uri="{FF2B5EF4-FFF2-40B4-BE49-F238E27FC236}">
              <a16:creationId xmlns:a16="http://schemas.microsoft.com/office/drawing/2014/main" id="{DEDC9D87-AFAD-4CE7-B75A-B324873F5A2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081" name="Text Box 1">
          <a:extLst>
            <a:ext uri="{FF2B5EF4-FFF2-40B4-BE49-F238E27FC236}">
              <a16:creationId xmlns:a16="http://schemas.microsoft.com/office/drawing/2014/main" id="{AA22F595-5049-4F9A-A41E-5E948800D76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082" name="Text Box 1">
          <a:extLst>
            <a:ext uri="{FF2B5EF4-FFF2-40B4-BE49-F238E27FC236}">
              <a16:creationId xmlns:a16="http://schemas.microsoft.com/office/drawing/2014/main" id="{C0AB3522-A0C6-4DE0-890E-702F914B499A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083" name="Text Box 1">
          <a:extLst>
            <a:ext uri="{FF2B5EF4-FFF2-40B4-BE49-F238E27FC236}">
              <a16:creationId xmlns:a16="http://schemas.microsoft.com/office/drawing/2014/main" id="{9BFA9025-C06B-4ECC-8F9D-F93AA3C1137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084" name="Text Box 1">
          <a:extLst>
            <a:ext uri="{FF2B5EF4-FFF2-40B4-BE49-F238E27FC236}">
              <a16:creationId xmlns:a16="http://schemas.microsoft.com/office/drawing/2014/main" id="{CF816D1D-40F2-444A-BB89-FA77F9129418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085" name="Text Box 1">
          <a:extLst>
            <a:ext uri="{FF2B5EF4-FFF2-40B4-BE49-F238E27FC236}">
              <a16:creationId xmlns:a16="http://schemas.microsoft.com/office/drawing/2014/main" id="{D9E6858B-DB7B-450C-9D1C-1D3D98DD6EA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086" name="Text Box 1">
          <a:extLst>
            <a:ext uri="{FF2B5EF4-FFF2-40B4-BE49-F238E27FC236}">
              <a16:creationId xmlns:a16="http://schemas.microsoft.com/office/drawing/2014/main" id="{491867DD-EA67-43B5-8C93-AB28D02D6AC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087" name="Text Box 1">
          <a:extLst>
            <a:ext uri="{FF2B5EF4-FFF2-40B4-BE49-F238E27FC236}">
              <a16:creationId xmlns:a16="http://schemas.microsoft.com/office/drawing/2014/main" id="{9023DE0B-812E-4050-BF63-C64BCF605D98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088" name="Text Box 1">
          <a:extLst>
            <a:ext uri="{FF2B5EF4-FFF2-40B4-BE49-F238E27FC236}">
              <a16:creationId xmlns:a16="http://schemas.microsoft.com/office/drawing/2014/main" id="{48B81C84-C519-40C7-9E22-A4BA2AC795B8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089" name="Text Box 1">
          <a:extLst>
            <a:ext uri="{FF2B5EF4-FFF2-40B4-BE49-F238E27FC236}">
              <a16:creationId xmlns:a16="http://schemas.microsoft.com/office/drawing/2014/main" id="{B7DF39F3-9B7F-4B28-94EE-0F17E105AD8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090" name="Text Box 1">
          <a:extLst>
            <a:ext uri="{FF2B5EF4-FFF2-40B4-BE49-F238E27FC236}">
              <a16:creationId xmlns:a16="http://schemas.microsoft.com/office/drawing/2014/main" id="{CEB13700-2814-4039-BAF9-0F97AAA3496A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091" name="Text Box 1">
          <a:extLst>
            <a:ext uri="{FF2B5EF4-FFF2-40B4-BE49-F238E27FC236}">
              <a16:creationId xmlns:a16="http://schemas.microsoft.com/office/drawing/2014/main" id="{1A06B070-91E6-47B8-B083-27BA5B609BB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092" name="Text Box 1">
          <a:extLst>
            <a:ext uri="{FF2B5EF4-FFF2-40B4-BE49-F238E27FC236}">
              <a16:creationId xmlns:a16="http://schemas.microsoft.com/office/drawing/2014/main" id="{4D5AC029-1E01-4F6E-9BBF-3A2BA83730C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093" name="Text Box 1">
          <a:extLst>
            <a:ext uri="{FF2B5EF4-FFF2-40B4-BE49-F238E27FC236}">
              <a16:creationId xmlns:a16="http://schemas.microsoft.com/office/drawing/2014/main" id="{054FE878-2B69-4A6B-82F0-2FED706EBA3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094" name="Text Box 1">
          <a:extLst>
            <a:ext uri="{FF2B5EF4-FFF2-40B4-BE49-F238E27FC236}">
              <a16:creationId xmlns:a16="http://schemas.microsoft.com/office/drawing/2014/main" id="{33FDA949-005E-4FA0-94C9-74E7546880A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095" name="Text Box 1">
          <a:extLst>
            <a:ext uri="{FF2B5EF4-FFF2-40B4-BE49-F238E27FC236}">
              <a16:creationId xmlns:a16="http://schemas.microsoft.com/office/drawing/2014/main" id="{49E943B2-3264-4463-8233-4A9ED199797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096" name="Text Box 1">
          <a:extLst>
            <a:ext uri="{FF2B5EF4-FFF2-40B4-BE49-F238E27FC236}">
              <a16:creationId xmlns:a16="http://schemas.microsoft.com/office/drawing/2014/main" id="{118333CB-A8AD-4AD1-98C5-74EEBD4D8F8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097" name="Text Box 1">
          <a:extLst>
            <a:ext uri="{FF2B5EF4-FFF2-40B4-BE49-F238E27FC236}">
              <a16:creationId xmlns:a16="http://schemas.microsoft.com/office/drawing/2014/main" id="{B87E8467-C96E-4AA6-95BA-23C37EBB988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098" name="Text Box 1">
          <a:extLst>
            <a:ext uri="{FF2B5EF4-FFF2-40B4-BE49-F238E27FC236}">
              <a16:creationId xmlns:a16="http://schemas.microsoft.com/office/drawing/2014/main" id="{6E81201C-2DBB-4E75-9113-10085EC9C43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099" name="Text Box 1">
          <a:extLst>
            <a:ext uri="{FF2B5EF4-FFF2-40B4-BE49-F238E27FC236}">
              <a16:creationId xmlns:a16="http://schemas.microsoft.com/office/drawing/2014/main" id="{528EFB33-6742-4C76-934F-69AFD3A1D7D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100" name="Text Box 1">
          <a:extLst>
            <a:ext uri="{FF2B5EF4-FFF2-40B4-BE49-F238E27FC236}">
              <a16:creationId xmlns:a16="http://schemas.microsoft.com/office/drawing/2014/main" id="{40026D33-773F-4BE0-9040-361A8E8D7BF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101" name="Text Box 1">
          <a:extLst>
            <a:ext uri="{FF2B5EF4-FFF2-40B4-BE49-F238E27FC236}">
              <a16:creationId xmlns:a16="http://schemas.microsoft.com/office/drawing/2014/main" id="{5413BAC6-A2D3-4A36-94E5-008B3FE0133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102" name="Text Box 1">
          <a:extLst>
            <a:ext uri="{FF2B5EF4-FFF2-40B4-BE49-F238E27FC236}">
              <a16:creationId xmlns:a16="http://schemas.microsoft.com/office/drawing/2014/main" id="{102C2F02-89F1-4F2B-8DEF-E6FE38758632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103" name="Text Box 1">
          <a:extLst>
            <a:ext uri="{FF2B5EF4-FFF2-40B4-BE49-F238E27FC236}">
              <a16:creationId xmlns:a16="http://schemas.microsoft.com/office/drawing/2014/main" id="{E3FA7C09-CBF0-43D4-8508-64E6D1385102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104" name="Text Box 1">
          <a:extLst>
            <a:ext uri="{FF2B5EF4-FFF2-40B4-BE49-F238E27FC236}">
              <a16:creationId xmlns:a16="http://schemas.microsoft.com/office/drawing/2014/main" id="{D2B6F72C-58BA-4EF0-8F10-7478404309DD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105" name="Text Box 1">
          <a:extLst>
            <a:ext uri="{FF2B5EF4-FFF2-40B4-BE49-F238E27FC236}">
              <a16:creationId xmlns:a16="http://schemas.microsoft.com/office/drawing/2014/main" id="{3553CF13-5016-4008-96AD-6193BB34DA1D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106" name="Text Box 1">
          <a:extLst>
            <a:ext uri="{FF2B5EF4-FFF2-40B4-BE49-F238E27FC236}">
              <a16:creationId xmlns:a16="http://schemas.microsoft.com/office/drawing/2014/main" id="{522D47C9-40DE-402A-80A8-323ECFA1B8D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107" name="Text Box 1">
          <a:extLst>
            <a:ext uri="{FF2B5EF4-FFF2-40B4-BE49-F238E27FC236}">
              <a16:creationId xmlns:a16="http://schemas.microsoft.com/office/drawing/2014/main" id="{01607C57-7825-4CC4-9584-53F60A5721B2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108" name="Text Box 1">
          <a:extLst>
            <a:ext uri="{FF2B5EF4-FFF2-40B4-BE49-F238E27FC236}">
              <a16:creationId xmlns:a16="http://schemas.microsoft.com/office/drawing/2014/main" id="{07F46528-48E3-4C42-B58D-EC5A32179FC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109" name="Text Box 1">
          <a:extLst>
            <a:ext uri="{FF2B5EF4-FFF2-40B4-BE49-F238E27FC236}">
              <a16:creationId xmlns:a16="http://schemas.microsoft.com/office/drawing/2014/main" id="{D368FDB5-9580-474A-9933-5BCB63A53AE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110" name="Text Box 1">
          <a:extLst>
            <a:ext uri="{FF2B5EF4-FFF2-40B4-BE49-F238E27FC236}">
              <a16:creationId xmlns:a16="http://schemas.microsoft.com/office/drawing/2014/main" id="{F666B993-3316-4854-92EC-02BA8DA54D0E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111" name="Text Box 1">
          <a:extLst>
            <a:ext uri="{FF2B5EF4-FFF2-40B4-BE49-F238E27FC236}">
              <a16:creationId xmlns:a16="http://schemas.microsoft.com/office/drawing/2014/main" id="{F9028716-ABE8-454F-BCAE-134551A5CA2E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112" name="Text Box 1">
          <a:extLst>
            <a:ext uri="{FF2B5EF4-FFF2-40B4-BE49-F238E27FC236}">
              <a16:creationId xmlns:a16="http://schemas.microsoft.com/office/drawing/2014/main" id="{A94F24D1-9AB8-404D-8276-9AD52449EE71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113" name="Text Box 1">
          <a:extLst>
            <a:ext uri="{FF2B5EF4-FFF2-40B4-BE49-F238E27FC236}">
              <a16:creationId xmlns:a16="http://schemas.microsoft.com/office/drawing/2014/main" id="{AFAED74B-34FF-4A41-BE8B-B47DA2F154FD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114" name="Text Box 1">
          <a:extLst>
            <a:ext uri="{FF2B5EF4-FFF2-40B4-BE49-F238E27FC236}">
              <a16:creationId xmlns:a16="http://schemas.microsoft.com/office/drawing/2014/main" id="{BC7E5FC1-2D58-4C80-BFA3-71545F34173C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115" name="Text Box 1">
          <a:extLst>
            <a:ext uri="{FF2B5EF4-FFF2-40B4-BE49-F238E27FC236}">
              <a16:creationId xmlns:a16="http://schemas.microsoft.com/office/drawing/2014/main" id="{236FB096-C955-4F10-8654-0C80E4B6A88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116" name="Text Box 1">
          <a:extLst>
            <a:ext uri="{FF2B5EF4-FFF2-40B4-BE49-F238E27FC236}">
              <a16:creationId xmlns:a16="http://schemas.microsoft.com/office/drawing/2014/main" id="{C571B1BE-5354-480A-8194-1E602BC2788D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117" name="Text Box 1">
          <a:extLst>
            <a:ext uri="{FF2B5EF4-FFF2-40B4-BE49-F238E27FC236}">
              <a16:creationId xmlns:a16="http://schemas.microsoft.com/office/drawing/2014/main" id="{12F9BE42-1C84-48E1-8EA5-425CB86EE09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118" name="Text Box 1">
          <a:extLst>
            <a:ext uri="{FF2B5EF4-FFF2-40B4-BE49-F238E27FC236}">
              <a16:creationId xmlns:a16="http://schemas.microsoft.com/office/drawing/2014/main" id="{94D22208-BAF8-4909-9362-F231AA6B1EC8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119" name="Text Box 1">
          <a:extLst>
            <a:ext uri="{FF2B5EF4-FFF2-40B4-BE49-F238E27FC236}">
              <a16:creationId xmlns:a16="http://schemas.microsoft.com/office/drawing/2014/main" id="{C73EFFE4-DF5C-4326-9126-306A947C0A6C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120" name="Text Box 1">
          <a:extLst>
            <a:ext uri="{FF2B5EF4-FFF2-40B4-BE49-F238E27FC236}">
              <a16:creationId xmlns:a16="http://schemas.microsoft.com/office/drawing/2014/main" id="{FF6C23AB-9DEA-471B-A34A-3FD64E463E0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121" name="Text Box 1">
          <a:extLst>
            <a:ext uri="{FF2B5EF4-FFF2-40B4-BE49-F238E27FC236}">
              <a16:creationId xmlns:a16="http://schemas.microsoft.com/office/drawing/2014/main" id="{9BA7E62D-D6B2-4EA1-B011-2F922912F417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122" name="Text Box 1">
          <a:extLst>
            <a:ext uri="{FF2B5EF4-FFF2-40B4-BE49-F238E27FC236}">
              <a16:creationId xmlns:a16="http://schemas.microsoft.com/office/drawing/2014/main" id="{1918ED1F-9F78-4D7D-BAF6-748577240D2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123" name="Text Box 1">
          <a:extLst>
            <a:ext uri="{FF2B5EF4-FFF2-40B4-BE49-F238E27FC236}">
              <a16:creationId xmlns:a16="http://schemas.microsoft.com/office/drawing/2014/main" id="{BDA8E9E8-9A08-4DA4-A972-9BE7D93C5321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124" name="Text Box 1">
          <a:extLst>
            <a:ext uri="{FF2B5EF4-FFF2-40B4-BE49-F238E27FC236}">
              <a16:creationId xmlns:a16="http://schemas.microsoft.com/office/drawing/2014/main" id="{62DDD030-F1DC-47C2-BF7C-5669F34BC17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125" name="Text Box 1">
          <a:extLst>
            <a:ext uri="{FF2B5EF4-FFF2-40B4-BE49-F238E27FC236}">
              <a16:creationId xmlns:a16="http://schemas.microsoft.com/office/drawing/2014/main" id="{AC5C6089-3D93-4720-88FC-E8D893A0759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126" name="Text Box 1">
          <a:extLst>
            <a:ext uri="{FF2B5EF4-FFF2-40B4-BE49-F238E27FC236}">
              <a16:creationId xmlns:a16="http://schemas.microsoft.com/office/drawing/2014/main" id="{3EF1A2F0-4610-4A41-AAF5-2CC79E4DC3F8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127" name="Text Box 1">
          <a:extLst>
            <a:ext uri="{FF2B5EF4-FFF2-40B4-BE49-F238E27FC236}">
              <a16:creationId xmlns:a16="http://schemas.microsoft.com/office/drawing/2014/main" id="{16330510-E5E3-4706-8D26-C9B51E869E7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128" name="Text Box 1">
          <a:extLst>
            <a:ext uri="{FF2B5EF4-FFF2-40B4-BE49-F238E27FC236}">
              <a16:creationId xmlns:a16="http://schemas.microsoft.com/office/drawing/2014/main" id="{EA34860E-8B7C-4820-B941-E00AE5CA88F2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129" name="Text Box 1">
          <a:extLst>
            <a:ext uri="{FF2B5EF4-FFF2-40B4-BE49-F238E27FC236}">
              <a16:creationId xmlns:a16="http://schemas.microsoft.com/office/drawing/2014/main" id="{176124BC-8AD7-4010-8A09-13ED5359905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130" name="Text Box 1">
          <a:extLst>
            <a:ext uri="{FF2B5EF4-FFF2-40B4-BE49-F238E27FC236}">
              <a16:creationId xmlns:a16="http://schemas.microsoft.com/office/drawing/2014/main" id="{43151B68-2862-4E43-B807-7AC4B2A58D2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131" name="Text Box 1">
          <a:extLst>
            <a:ext uri="{FF2B5EF4-FFF2-40B4-BE49-F238E27FC236}">
              <a16:creationId xmlns:a16="http://schemas.microsoft.com/office/drawing/2014/main" id="{D12B6E1D-DF12-446F-97E4-1505A96A8DB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132" name="Text Box 1">
          <a:extLst>
            <a:ext uri="{FF2B5EF4-FFF2-40B4-BE49-F238E27FC236}">
              <a16:creationId xmlns:a16="http://schemas.microsoft.com/office/drawing/2014/main" id="{5A3F92ED-BB5B-4CC4-8CD6-0AC410814278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133" name="Text Box 1">
          <a:extLst>
            <a:ext uri="{FF2B5EF4-FFF2-40B4-BE49-F238E27FC236}">
              <a16:creationId xmlns:a16="http://schemas.microsoft.com/office/drawing/2014/main" id="{BB5D8DA7-9B43-4E32-B327-45DDC0594162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134" name="Text Box 1">
          <a:extLst>
            <a:ext uri="{FF2B5EF4-FFF2-40B4-BE49-F238E27FC236}">
              <a16:creationId xmlns:a16="http://schemas.microsoft.com/office/drawing/2014/main" id="{B0642A29-C232-4D50-806C-3D77025777F1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135" name="Text Box 1">
          <a:extLst>
            <a:ext uri="{FF2B5EF4-FFF2-40B4-BE49-F238E27FC236}">
              <a16:creationId xmlns:a16="http://schemas.microsoft.com/office/drawing/2014/main" id="{0D799017-9EF1-4816-9343-A59D7E41B09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136" name="Text Box 1">
          <a:extLst>
            <a:ext uri="{FF2B5EF4-FFF2-40B4-BE49-F238E27FC236}">
              <a16:creationId xmlns:a16="http://schemas.microsoft.com/office/drawing/2014/main" id="{37B4D1EC-9B7B-4FA2-AAF6-C0006CC428B1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137" name="Text Box 1">
          <a:extLst>
            <a:ext uri="{FF2B5EF4-FFF2-40B4-BE49-F238E27FC236}">
              <a16:creationId xmlns:a16="http://schemas.microsoft.com/office/drawing/2014/main" id="{E352EA60-48E9-4CF2-9079-759BBBF3589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138" name="Text Box 1">
          <a:extLst>
            <a:ext uri="{FF2B5EF4-FFF2-40B4-BE49-F238E27FC236}">
              <a16:creationId xmlns:a16="http://schemas.microsoft.com/office/drawing/2014/main" id="{778B87A9-89F3-4D08-BC74-0597FA3D4F4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139" name="Text Box 1">
          <a:extLst>
            <a:ext uri="{FF2B5EF4-FFF2-40B4-BE49-F238E27FC236}">
              <a16:creationId xmlns:a16="http://schemas.microsoft.com/office/drawing/2014/main" id="{CD3B4660-C25B-4C76-8554-F944EA1B94E1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140" name="Text Box 1">
          <a:extLst>
            <a:ext uri="{FF2B5EF4-FFF2-40B4-BE49-F238E27FC236}">
              <a16:creationId xmlns:a16="http://schemas.microsoft.com/office/drawing/2014/main" id="{936E48DA-7B68-4A65-A57B-2F331466630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141" name="Text Box 1">
          <a:extLst>
            <a:ext uri="{FF2B5EF4-FFF2-40B4-BE49-F238E27FC236}">
              <a16:creationId xmlns:a16="http://schemas.microsoft.com/office/drawing/2014/main" id="{493D1239-08A4-4ED2-8753-FED03B3068B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142" name="Text Box 1">
          <a:extLst>
            <a:ext uri="{FF2B5EF4-FFF2-40B4-BE49-F238E27FC236}">
              <a16:creationId xmlns:a16="http://schemas.microsoft.com/office/drawing/2014/main" id="{3063ECA5-06B0-4700-8263-A1BEE47B19DE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143" name="Text Box 1">
          <a:extLst>
            <a:ext uri="{FF2B5EF4-FFF2-40B4-BE49-F238E27FC236}">
              <a16:creationId xmlns:a16="http://schemas.microsoft.com/office/drawing/2014/main" id="{FFEBB492-1AC0-44A7-A4B5-F4E3226721CC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144" name="Text Box 1">
          <a:extLst>
            <a:ext uri="{FF2B5EF4-FFF2-40B4-BE49-F238E27FC236}">
              <a16:creationId xmlns:a16="http://schemas.microsoft.com/office/drawing/2014/main" id="{38E17F62-08AD-413C-9DB5-82D8E359A9F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145" name="Text Box 1">
          <a:extLst>
            <a:ext uri="{FF2B5EF4-FFF2-40B4-BE49-F238E27FC236}">
              <a16:creationId xmlns:a16="http://schemas.microsoft.com/office/drawing/2014/main" id="{6A17B357-442F-4300-9303-79F3C1E4FCDA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146" name="Text Box 1">
          <a:extLst>
            <a:ext uri="{FF2B5EF4-FFF2-40B4-BE49-F238E27FC236}">
              <a16:creationId xmlns:a16="http://schemas.microsoft.com/office/drawing/2014/main" id="{41379548-CC2A-47E0-9C6A-8A5EE26BD2B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147" name="Text Box 1">
          <a:extLst>
            <a:ext uri="{FF2B5EF4-FFF2-40B4-BE49-F238E27FC236}">
              <a16:creationId xmlns:a16="http://schemas.microsoft.com/office/drawing/2014/main" id="{B987E116-6589-4F4E-92F7-97D21AF2D0B1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148" name="Text Box 1">
          <a:extLst>
            <a:ext uri="{FF2B5EF4-FFF2-40B4-BE49-F238E27FC236}">
              <a16:creationId xmlns:a16="http://schemas.microsoft.com/office/drawing/2014/main" id="{7D9918C7-B84B-438E-B25C-50DAEDB2A15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149" name="Text Box 1">
          <a:extLst>
            <a:ext uri="{FF2B5EF4-FFF2-40B4-BE49-F238E27FC236}">
              <a16:creationId xmlns:a16="http://schemas.microsoft.com/office/drawing/2014/main" id="{F382CF6D-F008-4AA1-82C3-D8DB41386008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150" name="Text Box 1">
          <a:extLst>
            <a:ext uri="{FF2B5EF4-FFF2-40B4-BE49-F238E27FC236}">
              <a16:creationId xmlns:a16="http://schemas.microsoft.com/office/drawing/2014/main" id="{A64A143D-C09B-49E3-A040-2249C0C4A857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151" name="Text Box 1">
          <a:extLst>
            <a:ext uri="{FF2B5EF4-FFF2-40B4-BE49-F238E27FC236}">
              <a16:creationId xmlns:a16="http://schemas.microsoft.com/office/drawing/2014/main" id="{3C95F67C-325C-44B0-BBE1-06AB463D7DF7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152" name="Text Box 1">
          <a:extLst>
            <a:ext uri="{FF2B5EF4-FFF2-40B4-BE49-F238E27FC236}">
              <a16:creationId xmlns:a16="http://schemas.microsoft.com/office/drawing/2014/main" id="{156DD71C-D605-48FE-BC8E-E2CFE5381952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153" name="Text Box 1">
          <a:extLst>
            <a:ext uri="{FF2B5EF4-FFF2-40B4-BE49-F238E27FC236}">
              <a16:creationId xmlns:a16="http://schemas.microsoft.com/office/drawing/2014/main" id="{2BB2DFA8-FC67-4EC3-B119-FABF4FEF772E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154" name="Text Box 1">
          <a:extLst>
            <a:ext uri="{FF2B5EF4-FFF2-40B4-BE49-F238E27FC236}">
              <a16:creationId xmlns:a16="http://schemas.microsoft.com/office/drawing/2014/main" id="{B14CFF5F-DD78-43DB-87D9-AC93951AA73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155" name="Text Box 1">
          <a:extLst>
            <a:ext uri="{FF2B5EF4-FFF2-40B4-BE49-F238E27FC236}">
              <a16:creationId xmlns:a16="http://schemas.microsoft.com/office/drawing/2014/main" id="{15CA449D-6918-4DD4-ADD2-78CF79DA533C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156" name="Text Box 1">
          <a:extLst>
            <a:ext uri="{FF2B5EF4-FFF2-40B4-BE49-F238E27FC236}">
              <a16:creationId xmlns:a16="http://schemas.microsoft.com/office/drawing/2014/main" id="{6192D9DE-B27F-46F2-8138-F043E808B91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157" name="Text Box 1">
          <a:extLst>
            <a:ext uri="{FF2B5EF4-FFF2-40B4-BE49-F238E27FC236}">
              <a16:creationId xmlns:a16="http://schemas.microsoft.com/office/drawing/2014/main" id="{6F8EFF09-2A41-4F9A-9E67-4E1B0455C11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158" name="Text Box 1">
          <a:extLst>
            <a:ext uri="{FF2B5EF4-FFF2-40B4-BE49-F238E27FC236}">
              <a16:creationId xmlns:a16="http://schemas.microsoft.com/office/drawing/2014/main" id="{D4FE2724-6646-4AB3-AA7F-635F7625750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159" name="Text Box 1">
          <a:extLst>
            <a:ext uri="{FF2B5EF4-FFF2-40B4-BE49-F238E27FC236}">
              <a16:creationId xmlns:a16="http://schemas.microsoft.com/office/drawing/2014/main" id="{D5C19F79-5675-487E-95FC-8F9F50B7BE1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160" name="Text Box 1">
          <a:extLst>
            <a:ext uri="{FF2B5EF4-FFF2-40B4-BE49-F238E27FC236}">
              <a16:creationId xmlns:a16="http://schemas.microsoft.com/office/drawing/2014/main" id="{5722E5A4-570A-449B-B78F-902440C7F02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161" name="Text Box 1">
          <a:extLst>
            <a:ext uri="{FF2B5EF4-FFF2-40B4-BE49-F238E27FC236}">
              <a16:creationId xmlns:a16="http://schemas.microsoft.com/office/drawing/2014/main" id="{C1038369-F5FF-4126-800D-41B9FA9A99C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162" name="Text Box 1">
          <a:extLst>
            <a:ext uri="{FF2B5EF4-FFF2-40B4-BE49-F238E27FC236}">
              <a16:creationId xmlns:a16="http://schemas.microsoft.com/office/drawing/2014/main" id="{99B31441-F03C-4A13-9378-2C6068EFEBE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163" name="Text Box 1">
          <a:extLst>
            <a:ext uri="{FF2B5EF4-FFF2-40B4-BE49-F238E27FC236}">
              <a16:creationId xmlns:a16="http://schemas.microsoft.com/office/drawing/2014/main" id="{22B4EC93-0250-44DF-B722-DF103A40D85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164" name="Text Box 1">
          <a:extLst>
            <a:ext uri="{FF2B5EF4-FFF2-40B4-BE49-F238E27FC236}">
              <a16:creationId xmlns:a16="http://schemas.microsoft.com/office/drawing/2014/main" id="{31EB1690-14CE-4DB9-96DD-9BA40F91350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165" name="Text Box 1">
          <a:extLst>
            <a:ext uri="{FF2B5EF4-FFF2-40B4-BE49-F238E27FC236}">
              <a16:creationId xmlns:a16="http://schemas.microsoft.com/office/drawing/2014/main" id="{8AB75D2D-4902-4D00-A156-214C892D7DD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166" name="Text Box 1">
          <a:extLst>
            <a:ext uri="{FF2B5EF4-FFF2-40B4-BE49-F238E27FC236}">
              <a16:creationId xmlns:a16="http://schemas.microsoft.com/office/drawing/2014/main" id="{BEE3431F-8877-4B97-9D52-68E0B3F5A971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167" name="Text Box 1">
          <a:extLst>
            <a:ext uri="{FF2B5EF4-FFF2-40B4-BE49-F238E27FC236}">
              <a16:creationId xmlns:a16="http://schemas.microsoft.com/office/drawing/2014/main" id="{C56FF416-47C1-4289-AC7E-2EBA29C1DD12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168" name="Text Box 1">
          <a:extLst>
            <a:ext uri="{FF2B5EF4-FFF2-40B4-BE49-F238E27FC236}">
              <a16:creationId xmlns:a16="http://schemas.microsoft.com/office/drawing/2014/main" id="{FC71B095-6121-4F84-887E-2534BDCE427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169" name="Text Box 1">
          <a:extLst>
            <a:ext uri="{FF2B5EF4-FFF2-40B4-BE49-F238E27FC236}">
              <a16:creationId xmlns:a16="http://schemas.microsoft.com/office/drawing/2014/main" id="{C1911F36-2F11-4BCE-A276-1B9716CF88B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170" name="Text Box 1">
          <a:extLst>
            <a:ext uri="{FF2B5EF4-FFF2-40B4-BE49-F238E27FC236}">
              <a16:creationId xmlns:a16="http://schemas.microsoft.com/office/drawing/2014/main" id="{8C1E6F86-CB59-401F-AE5C-B53E523CBFFE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171" name="Text Box 1">
          <a:extLst>
            <a:ext uri="{FF2B5EF4-FFF2-40B4-BE49-F238E27FC236}">
              <a16:creationId xmlns:a16="http://schemas.microsoft.com/office/drawing/2014/main" id="{FED149BF-FFD1-4776-A2BA-C1E714D291A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172" name="Text Box 1">
          <a:extLst>
            <a:ext uri="{FF2B5EF4-FFF2-40B4-BE49-F238E27FC236}">
              <a16:creationId xmlns:a16="http://schemas.microsoft.com/office/drawing/2014/main" id="{B4E9AB34-CF84-4035-A868-ECAC9D367F34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173" name="Text Box 1">
          <a:extLst>
            <a:ext uri="{FF2B5EF4-FFF2-40B4-BE49-F238E27FC236}">
              <a16:creationId xmlns:a16="http://schemas.microsoft.com/office/drawing/2014/main" id="{454A688B-5BD8-41C8-99A9-443FF2F5DA6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174" name="Text Box 1">
          <a:extLst>
            <a:ext uri="{FF2B5EF4-FFF2-40B4-BE49-F238E27FC236}">
              <a16:creationId xmlns:a16="http://schemas.microsoft.com/office/drawing/2014/main" id="{F4ECADF9-FED7-4BEA-A46D-2F9246BC1098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175" name="Text Box 1">
          <a:extLst>
            <a:ext uri="{FF2B5EF4-FFF2-40B4-BE49-F238E27FC236}">
              <a16:creationId xmlns:a16="http://schemas.microsoft.com/office/drawing/2014/main" id="{0E4221F2-267D-4DCB-86F5-146AC186EDF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176" name="Text Box 1">
          <a:extLst>
            <a:ext uri="{FF2B5EF4-FFF2-40B4-BE49-F238E27FC236}">
              <a16:creationId xmlns:a16="http://schemas.microsoft.com/office/drawing/2014/main" id="{38E5D000-71D6-4FF3-9AD0-2EFC786667F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177" name="Text Box 1">
          <a:extLst>
            <a:ext uri="{FF2B5EF4-FFF2-40B4-BE49-F238E27FC236}">
              <a16:creationId xmlns:a16="http://schemas.microsoft.com/office/drawing/2014/main" id="{8986693E-22DA-41FA-9762-7E4FDA999C94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178" name="Text Box 1">
          <a:extLst>
            <a:ext uri="{FF2B5EF4-FFF2-40B4-BE49-F238E27FC236}">
              <a16:creationId xmlns:a16="http://schemas.microsoft.com/office/drawing/2014/main" id="{886EF026-3815-41A4-A74D-AD3129DB7FFC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179" name="Text Box 1">
          <a:extLst>
            <a:ext uri="{FF2B5EF4-FFF2-40B4-BE49-F238E27FC236}">
              <a16:creationId xmlns:a16="http://schemas.microsoft.com/office/drawing/2014/main" id="{88396D33-0E7F-4172-B3F8-0BB8540FB352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180" name="Text Box 1">
          <a:extLst>
            <a:ext uri="{FF2B5EF4-FFF2-40B4-BE49-F238E27FC236}">
              <a16:creationId xmlns:a16="http://schemas.microsoft.com/office/drawing/2014/main" id="{4A5FB543-16E1-4385-8D14-B592DCAF1A51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181" name="Text Box 1">
          <a:extLst>
            <a:ext uri="{FF2B5EF4-FFF2-40B4-BE49-F238E27FC236}">
              <a16:creationId xmlns:a16="http://schemas.microsoft.com/office/drawing/2014/main" id="{C76EEC7B-3BD9-4B38-9E2A-93167792B441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182" name="Text Box 1">
          <a:extLst>
            <a:ext uri="{FF2B5EF4-FFF2-40B4-BE49-F238E27FC236}">
              <a16:creationId xmlns:a16="http://schemas.microsoft.com/office/drawing/2014/main" id="{51655D92-5CA2-4416-BE6B-E7A96DE4C371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183" name="Text Box 1">
          <a:extLst>
            <a:ext uri="{FF2B5EF4-FFF2-40B4-BE49-F238E27FC236}">
              <a16:creationId xmlns:a16="http://schemas.microsoft.com/office/drawing/2014/main" id="{DEE20001-51B6-4F2E-9FBF-2C210585920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184" name="Text Box 1">
          <a:extLst>
            <a:ext uri="{FF2B5EF4-FFF2-40B4-BE49-F238E27FC236}">
              <a16:creationId xmlns:a16="http://schemas.microsoft.com/office/drawing/2014/main" id="{341C6A68-46BA-4B3D-A2F7-33C88BA2E96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185" name="Text Box 1">
          <a:extLst>
            <a:ext uri="{FF2B5EF4-FFF2-40B4-BE49-F238E27FC236}">
              <a16:creationId xmlns:a16="http://schemas.microsoft.com/office/drawing/2014/main" id="{3DAF3B9C-B604-46EF-8EA2-1DD636AF131E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186" name="Text Box 1">
          <a:extLst>
            <a:ext uri="{FF2B5EF4-FFF2-40B4-BE49-F238E27FC236}">
              <a16:creationId xmlns:a16="http://schemas.microsoft.com/office/drawing/2014/main" id="{38BA2009-E9FB-4FB4-9851-DE2A277A9A9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187" name="Text Box 1">
          <a:extLst>
            <a:ext uri="{FF2B5EF4-FFF2-40B4-BE49-F238E27FC236}">
              <a16:creationId xmlns:a16="http://schemas.microsoft.com/office/drawing/2014/main" id="{D04B2A29-B117-448A-ADD1-BF16C28ED228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188" name="Text Box 1">
          <a:extLst>
            <a:ext uri="{FF2B5EF4-FFF2-40B4-BE49-F238E27FC236}">
              <a16:creationId xmlns:a16="http://schemas.microsoft.com/office/drawing/2014/main" id="{AE4727BC-ADC9-43A1-B1AC-B3B2204AAD0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189" name="Text Box 1">
          <a:extLst>
            <a:ext uri="{FF2B5EF4-FFF2-40B4-BE49-F238E27FC236}">
              <a16:creationId xmlns:a16="http://schemas.microsoft.com/office/drawing/2014/main" id="{86805066-9FA9-4A9F-A246-B9FCFB7ED59C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190" name="Text Box 1">
          <a:extLst>
            <a:ext uri="{FF2B5EF4-FFF2-40B4-BE49-F238E27FC236}">
              <a16:creationId xmlns:a16="http://schemas.microsoft.com/office/drawing/2014/main" id="{1FECB523-24C8-496D-8752-4A52CE1F0D5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191" name="Text Box 1">
          <a:extLst>
            <a:ext uri="{FF2B5EF4-FFF2-40B4-BE49-F238E27FC236}">
              <a16:creationId xmlns:a16="http://schemas.microsoft.com/office/drawing/2014/main" id="{93904B6F-5794-4E14-BE29-6F66AE364474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192" name="Text Box 1">
          <a:extLst>
            <a:ext uri="{FF2B5EF4-FFF2-40B4-BE49-F238E27FC236}">
              <a16:creationId xmlns:a16="http://schemas.microsoft.com/office/drawing/2014/main" id="{0226F3BB-072E-4DD3-85BB-01EE3116415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193" name="Text Box 1">
          <a:extLst>
            <a:ext uri="{FF2B5EF4-FFF2-40B4-BE49-F238E27FC236}">
              <a16:creationId xmlns:a16="http://schemas.microsoft.com/office/drawing/2014/main" id="{B10D372D-3ED4-4D3A-B85B-51E811DA840D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194" name="Text Box 1">
          <a:extLst>
            <a:ext uri="{FF2B5EF4-FFF2-40B4-BE49-F238E27FC236}">
              <a16:creationId xmlns:a16="http://schemas.microsoft.com/office/drawing/2014/main" id="{3F2F6D78-AAB9-4387-B625-2647CD3CDEE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195" name="Text Box 1">
          <a:extLst>
            <a:ext uri="{FF2B5EF4-FFF2-40B4-BE49-F238E27FC236}">
              <a16:creationId xmlns:a16="http://schemas.microsoft.com/office/drawing/2014/main" id="{CCECA7C7-8AD1-4C87-B6C5-FD7ED5899B1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196" name="Text Box 1">
          <a:extLst>
            <a:ext uri="{FF2B5EF4-FFF2-40B4-BE49-F238E27FC236}">
              <a16:creationId xmlns:a16="http://schemas.microsoft.com/office/drawing/2014/main" id="{37FFC191-52A1-4F30-AAB9-8D9425864991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197" name="Text Box 1">
          <a:extLst>
            <a:ext uri="{FF2B5EF4-FFF2-40B4-BE49-F238E27FC236}">
              <a16:creationId xmlns:a16="http://schemas.microsoft.com/office/drawing/2014/main" id="{60A1341A-F187-456A-9530-20B3F3C6210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198" name="Text Box 1">
          <a:extLst>
            <a:ext uri="{FF2B5EF4-FFF2-40B4-BE49-F238E27FC236}">
              <a16:creationId xmlns:a16="http://schemas.microsoft.com/office/drawing/2014/main" id="{D2EA066E-8159-4FD0-BA0A-AAE506946182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199" name="Text Box 1">
          <a:extLst>
            <a:ext uri="{FF2B5EF4-FFF2-40B4-BE49-F238E27FC236}">
              <a16:creationId xmlns:a16="http://schemas.microsoft.com/office/drawing/2014/main" id="{D6657074-F9E0-42EB-B5E1-1888B0DE232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200" name="Text Box 1">
          <a:extLst>
            <a:ext uri="{FF2B5EF4-FFF2-40B4-BE49-F238E27FC236}">
              <a16:creationId xmlns:a16="http://schemas.microsoft.com/office/drawing/2014/main" id="{A08975C4-0724-4AE6-8933-9372BF83242E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201" name="Text Box 1">
          <a:extLst>
            <a:ext uri="{FF2B5EF4-FFF2-40B4-BE49-F238E27FC236}">
              <a16:creationId xmlns:a16="http://schemas.microsoft.com/office/drawing/2014/main" id="{9BE6D180-16C4-4119-9F32-A82FCB71351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202" name="Text Box 1">
          <a:extLst>
            <a:ext uri="{FF2B5EF4-FFF2-40B4-BE49-F238E27FC236}">
              <a16:creationId xmlns:a16="http://schemas.microsoft.com/office/drawing/2014/main" id="{9EF140AA-4FF3-4C84-AC94-17551313BB74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203" name="Text Box 1">
          <a:extLst>
            <a:ext uri="{FF2B5EF4-FFF2-40B4-BE49-F238E27FC236}">
              <a16:creationId xmlns:a16="http://schemas.microsoft.com/office/drawing/2014/main" id="{494373A5-924E-4092-A54B-D7703E05AE6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204" name="Text Box 1">
          <a:extLst>
            <a:ext uri="{FF2B5EF4-FFF2-40B4-BE49-F238E27FC236}">
              <a16:creationId xmlns:a16="http://schemas.microsoft.com/office/drawing/2014/main" id="{6B808DF7-C36C-42E5-ADA8-8B3508D6EB2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205" name="Text Box 1">
          <a:extLst>
            <a:ext uri="{FF2B5EF4-FFF2-40B4-BE49-F238E27FC236}">
              <a16:creationId xmlns:a16="http://schemas.microsoft.com/office/drawing/2014/main" id="{600EEB3A-B45E-4E22-BD43-0AA779D6EFDD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206" name="Text Box 1">
          <a:extLst>
            <a:ext uri="{FF2B5EF4-FFF2-40B4-BE49-F238E27FC236}">
              <a16:creationId xmlns:a16="http://schemas.microsoft.com/office/drawing/2014/main" id="{3DEBFFE5-7E27-477F-9A95-2204A969021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207" name="Text Box 1">
          <a:extLst>
            <a:ext uri="{FF2B5EF4-FFF2-40B4-BE49-F238E27FC236}">
              <a16:creationId xmlns:a16="http://schemas.microsoft.com/office/drawing/2014/main" id="{91E3FA68-89A5-42CD-A8A5-9544F9C26A9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208" name="Text Box 1">
          <a:extLst>
            <a:ext uri="{FF2B5EF4-FFF2-40B4-BE49-F238E27FC236}">
              <a16:creationId xmlns:a16="http://schemas.microsoft.com/office/drawing/2014/main" id="{4B2B3A59-B194-4D45-B8D4-024E79C374F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209" name="Text Box 1">
          <a:extLst>
            <a:ext uri="{FF2B5EF4-FFF2-40B4-BE49-F238E27FC236}">
              <a16:creationId xmlns:a16="http://schemas.microsoft.com/office/drawing/2014/main" id="{49EF7A9A-B41E-4F38-87BE-1F9CC2AAB7B7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210" name="Text Box 1">
          <a:extLst>
            <a:ext uri="{FF2B5EF4-FFF2-40B4-BE49-F238E27FC236}">
              <a16:creationId xmlns:a16="http://schemas.microsoft.com/office/drawing/2014/main" id="{448BDBF9-A01E-4D56-8D60-B6741B5070E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211" name="Text Box 1">
          <a:extLst>
            <a:ext uri="{FF2B5EF4-FFF2-40B4-BE49-F238E27FC236}">
              <a16:creationId xmlns:a16="http://schemas.microsoft.com/office/drawing/2014/main" id="{DA0961FD-65A8-428F-A88D-E46F219701E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212" name="Text Box 1">
          <a:extLst>
            <a:ext uri="{FF2B5EF4-FFF2-40B4-BE49-F238E27FC236}">
              <a16:creationId xmlns:a16="http://schemas.microsoft.com/office/drawing/2014/main" id="{234F5164-19EB-40A5-8A59-4514BBEBFA3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213" name="Text Box 1">
          <a:extLst>
            <a:ext uri="{FF2B5EF4-FFF2-40B4-BE49-F238E27FC236}">
              <a16:creationId xmlns:a16="http://schemas.microsoft.com/office/drawing/2014/main" id="{5D12A8F3-67A1-479A-B9D9-1B33DD53DBE8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214" name="Text Box 1">
          <a:extLst>
            <a:ext uri="{FF2B5EF4-FFF2-40B4-BE49-F238E27FC236}">
              <a16:creationId xmlns:a16="http://schemas.microsoft.com/office/drawing/2014/main" id="{4113D37F-B517-41A9-980F-528E635C5077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215" name="Text Box 1">
          <a:extLst>
            <a:ext uri="{FF2B5EF4-FFF2-40B4-BE49-F238E27FC236}">
              <a16:creationId xmlns:a16="http://schemas.microsoft.com/office/drawing/2014/main" id="{A3A6C2EE-4F27-4A64-9B30-6DDFB0E03CD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216" name="Text Box 1">
          <a:extLst>
            <a:ext uri="{FF2B5EF4-FFF2-40B4-BE49-F238E27FC236}">
              <a16:creationId xmlns:a16="http://schemas.microsoft.com/office/drawing/2014/main" id="{93545A4A-4944-4DAC-9C66-EA52BF3AB171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217" name="Text Box 1">
          <a:extLst>
            <a:ext uri="{FF2B5EF4-FFF2-40B4-BE49-F238E27FC236}">
              <a16:creationId xmlns:a16="http://schemas.microsoft.com/office/drawing/2014/main" id="{A75B023D-446D-46AC-BC59-51D1E47A052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218" name="Text Box 1">
          <a:extLst>
            <a:ext uri="{FF2B5EF4-FFF2-40B4-BE49-F238E27FC236}">
              <a16:creationId xmlns:a16="http://schemas.microsoft.com/office/drawing/2014/main" id="{4E3A4E8D-F1ED-4857-B1C2-1631341D183C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219" name="Text Box 1">
          <a:extLst>
            <a:ext uri="{FF2B5EF4-FFF2-40B4-BE49-F238E27FC236}">
              <a16:creationId xmlns:a16="http://schemas.microsoft.com/office/drawing/2014/main" id="{8F350B5E-1567-4965-9AD1-4F41A9C691D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220" name="Text Box 1">
          <a:extLst>
            <a:ext uri="{FF2B5EF4-FFF2-40B4-BE49-F238E27FC236}">
              <a16:creationId xmlns:a16="http://schemas.microsoft.com/office/drawing/2014/main" id="{610FE7F1-1B2A-4297-A13D-AFC5A9BAA47A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221" name="Text Box 1">
          <a:extLst>
            <a:ext uri="{FF2B5EF4-FFF2-40B4-BE49-F238E27FC236}">
              <a16:creationId xmlns:a16="http://schemas.microsoft.com/office/drawing/2014/main" id="{A45EF080-9232-43B4-B9D3-BA39E7CD21B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222" name="Text Box 1">
          <a:extLst>
            <a:ext uri="{FF2B5EF4-FFF2-40B4-BE49-F238E27FC236}">
              <a16:creationId xmlns:a16="http://schemas.microsoft.com/office/drawing/2014/main" id="{46AADD25-914F-4F81-811B-9AAF7C5F6A4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223" name="Text Box 1">
          <a:extLst>
            <a:ext uri="{FF2B5EF4-FFF2-40B4-BE49-F238E27FC236}">
              <a16:creationId xmlns:a16="http://schemas.microsoft.com/office/drawing/2014/main" id="{79D93683-EFC5-4AA6-B995-CA88ECD35024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224" name="Text Box 1">
          <a:extLst>
            <a:ext uri="{FF2B5EF4-FFF2-40B4-BE49-F238E27FC236}">
              <a16:creationId xmlns:a16="http://schemas.microsoft.com/office/drawing/2014/main" id="{F11517EA-BB13-4081-AAA0-258200BB4B5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225" name="Text Box 1">
          <a:extLst>
            <a:ext uri="{FF2B5EF4-FFF2-40B4-BE49-F238E27FC236}">
              <a16:creationId xmlns:a16="http://schemas.microsoft.com/office/drawing/2014/main" id="{FAFDD428-2043-4F1E-A848-B406F114D6B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226" name="Text Box 1">
          <a:extLst>
            <a:ext uri="{FF2B5EF4-FFF2-40B4-BE49-F238E27FC236}">
              <a16:creationId xmlns:a16="http://schemas.microsoft.com/office/drawing/2014/main" id="{D5B5D6E9-E0B5-47C5-A223-47ADCFEBC0A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227" name="Text Box 1">
          <a:extLst>
            <a:ext uri="{FF2B5EF4-FFF2-40B4-BE49-F238E27FC236}">
              <a16:creationId xmlns:a16="http://schemas.microsoft.com/office/drawing/2014/main" id="{6B14AB9E-8C2B-40EA-9985-AF2674B286F8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228" name="Text Box 1">
          <a:extLst>
            <a:ext uri="{FF2B5EF4-FFF2-40B4-BE49-F238E27FC236}">
              <a16:creationId xmlns:a16="http://schemas.microsoft.com/office/drawing/2014/main" id="{12178BDC-BF5E-4B30-AD60-EFC37198E2B4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229" name="Text Box 1">
          <a:extLst>
            <a:ext uri="{FF2B5EF4-FFF2-40B4-BE49-F238E27FC236}">
              <a16:creationId xmlns:a16="http://schemas.microsoft.com/office/drawing/2014/main" id="{F5437A8C-BDA2-4FCA-BCED-B188A31EB2E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230" name="Text Box 1">
          <a:extLst>
            <a:ext uri="{FF2B5EF4-FFF2-40B4-BE49-F238E27FC236}">
              <a16:creationId xmlns:a16="http://schemas.microsoft.com/office/drawing/2014/main" id="{50BC8347-DCE6-4888-8515-CD5E091A3A5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231" name="Text Box 1">
          <a:extLst>
            <a:ext uri="{FF2B5EF4-FFF2-40B4-BE49-F238E27FC236}">
              <a16:creationId xmlns:a16="http://schemas.microsoft.com/office/drawing/2014/main" id="{98F1BEAE-7F53-4398-8FFB-81FC321A6C12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232" name="Text Box 1">
          <a:extLst>
            <a:ext uri="{FF2B5EF4-FFF2-40B4-BE49-F238E27FC236}">
              <a16:creationId xmlns:a16="http://schemas.microsoft.com/office/drawing/2014/main" id="{94D468F6-7747-46AD-BB45-7B1AEF41450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233" name="Text Box 1">
          <a:extLst>
            <a:ext uri="{FF2B5EF4-FFF2-40B4-BE49-F238E27FC236}">
              <a16:creationId xmlns:a16="http://schemas.microsoft.com/office/drawing/2014/main" id="{95AE290F-7D7F-4837-964E-A9D60D9BB1B1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234" name="Text Box 1">
          <a:extLst>
            <a:ext uri="{FF2B5EF4-FFF2-40B4-BE49-F238E27FC236}">
              <a16:creationId xmlns:a16="http://schemas.microsoft.com/office/drawing/2014/main" id="{AC578CC6-D899-4DDC-AD45-6CC66B82E06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235" name="Text Box 1">
          <a:extLst>
            <a:ext uri="{FF2B5EF4-FFF2-40B4-BE49-F238E27FC236}">
              <a16:creationId xmlns:a16="http://schemas.microsoft.com/office/drawing/2014/main" id="{CCF67B61-54D6-4A89-8505-A2E18682CEC1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236" name="Text Box 1">
          <a:extLst>
            <a:ext uri="{FF2B5EF4-FFF2-40B4-BE49-F238E27FC236}">
              <a16:creationId xmlns:a16="http://schemas.microsoft.com/office/drawing/2014/main" id="{AFD889DF-EF50-46D2-A598-70AF5127BCD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237" name="Text Box 1">
          <a:extLst>
            <a:ext uri="{FF2B5EF4-FFF2-40B4-BE49-F238E27FC236}">
              <a16:creationId xmlns:a16="http://schemas.microsoft.com/office/drawing/2014/main" id="{8FC12490-2A8C-4417-BFDB-913BFCF6F9B4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238" name="Text Box 1">
          <a:extLst>
            <a:ext uri="{FF2B5EF4-FFF2-40B4-BE49-F238E27FC236}">
              <a16:creationId xmlns:a16="http://schemas.microsoft.com/office/drawing/2014/main" id="{05057585-C49C-489E-87E4-43C910B6BFE8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239" name="Text Box 1">
          <a:extLst>
            <a:ext uri="{FF2B5EF4-FFF2-40B4-BE49-F238E27FC236}">
              <a16:creationId xmlns:a16="http://schemas.microsoft.com/office/drawing/2014/main" id="{342E3D07-8459-4A5A-A9D6-6203422CB56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240" name="Text Box 1">
          <a:extLst>
            <a:ext uri="{FF2B5EF4-FFF2-40B4-BE49-F238E27FC236}">
              <a16:creationId xmlns:a16="http://schemas.microsoft.com/office/drawing/2014/main" id="{417B6055-172D-4E87-957B-CC1BBAA257D8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241" name="Text Box 1">
          <a:extLst>
            <a:ext uri="{FF2B5EF4-FFF2-40B4-BE49-F238E27FC236}">
              <a16:creationId xmlns:a16="http://schemas.microsoft.com/office/drawing/2014/main" id="{D0087E19-9E9A-408A-9E1F-0E1271CD90F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242" name="Text Box 1">
          <a:extLst>
            <a:ext uri="{FF2B5EF4-FFF2-40B4-BE49-F238E27FC236}">
              <a16:creationId xmlns:a16="http://schemas.microsoft.com/office/drawing/2014/main" id="{1A590346-A2A3-4959-B934-841934F838B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243" name="Text Box 1">
          <a:extLst>
            <a:ext uri="{FF2B5EF4-FFF2-40B4-BE49-F238E27FC236}">
              <a16:creationId xmlns:a16="http://schemas.microsoft.com/office/drawing/2014/main" id="{390A851A-E6EA-4D2B-AF99-30BC492617E2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244" name="Text Box 1">
          <a:extLst>
            <a:ext uri="{FF2B5EF4-FFF2-40B4-BE49-F238E27FC236}">
              <a16:creationId xmlns:a16="http://schemas.microsoft.com/office/drawing/2014/main" id="{BC7E24B2-1017-4757-90FC-43636E07502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245" name="Text Box 1">
          <a:extLst>
            <a:ext uri="{FF2B5EF4-FFF2-40B4-BE49-F238E27FC236}">
              <a16:creationId xmlns:a16="http://schemas.microsoft.com/office/drawing/2014/main" id="{6A6FDD72-F9E2-41FD-BB7C-092BDC5D733A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246" name="Text Box 1">
          <a:extLst>
            <a:ext uri="{FF2B5EF4-FFF2-40B4-BE49-F238E27FC236}">
              <a16:creationId xmlns:a16="http://schemas.microsoft.com/office/drawing/2014/main" id="{F30CD7E0-41F9-4F4B-B616-4F623977BDF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247" name="Text Box 1">
          <a:extLst>
            <a:ext uri="{FF2B5EF4-FFF2-40B4-BE49-F238E27FC236}">
              <a16:creationId xmlns:a16="http://schemas.microsoft.com/office/drawing/2014/main" id="{4F5E1A71-473D-497F-9BD1-FC8CC02888E7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248" name="Text Box 1">
          <a:extLst>
            <a:ext uri="{FF2B5EF4-FFF2-40B4-BE49-F238E27FC236}">
              <a16:creationId xmlns:a16="http://schemas.microsoft.com/office/drawing/2014/main" id="{A3CAAA80-16E9-4B7C-B288-A43CCEC9DB9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249" name="Text Box 1">
          <a:extLst>
            <a:ext uri="{FF2B5EF4-FFF2-40B4-BE49-F238E27FC236}">
              <a16:creationId xmlns:a16="http://schemas.microsoft.com/office/drawing/2014/main" id="{AE20F604-816D-4734-8337-A1019AC9BC72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250" name="Text Box 1">
          <a:extLst>
            <a:ext uri="{FF2B5EF4-FFF2-40B4-BE49-F238E27FC236}">
              <a16:creationId xmlns:a16="http://schemas.microsoft.com/office/drawing/2014/main" id="{424D9603-1C05-4D1E-B788-AD7A2D28C801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251" name="Text Box 1">
          <a:extLst>
            <a:ext uri="{FF2B5EF4-FFF2-40B4-BE49-F238E27FC236}">
              <a16:creationId xmlns:a16="http://schemas.microsoft.com/office/drawing/2014/main" id="{89B94BBF-523F-4FEA-9289-D561FB1580E7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252" name="Text Box 1">
          <a:extLst>
            <a:ext uri="{FF2B5EF4-FFF2-40B4-BE49-F238E27FC236}">
              <a16:creationId xmlns:a16="http://schemas.microsoft.com/office/drawing/2014/main" id="{30AFD361-CB94-4B32-BBB8-74141EFBA08D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253" name="Text Box 1">
          <a:extLst>
            <a:ext uri="{FF2B5EF4-FFF2-40B4-BE49-F238E27FC236}">
              <a16:creationId xmlns:a16="http://schemas.microsoft.com/office/drawing/2014/main" id="{A00F5BCD-55E4-44CB-AD88-1636B604F8DA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254" name="Text Box 1">
          <a:extLst>
            <a:ext uri="{FF2B5EF4-FFF2-40B4-BE49-F238E27FC236}">
              <a16:creationId xmlns:a16="http://schemas.microsoft.com/office/drawing/2014/main" id="{DEB4EAFB-5FF5-4FED-BDE1-242DCE914F3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255" name="Text Box 1">
          <a:extLst>
            <a:ext uri="{FF2B5EF4-FFF2-40B4-BE49-F238E27FC236}">
              <a16:creationId xmlns:a16="http://schemas.microsoft.com/office/drawing/2014/main" id="{835AD081-3FC3-4704-8E75-236EBBD6E00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256" name="Text Box 1">
          <a:extLst>
            <a:ext uri="{FF2B5EF4-FFF2-40B4-BE49-F238E27FC236}">
              <a16:creationId xmlns:a16="http://schemas.microsoft.com/office/drawing/2014/main" id="{022FBDAD-5746-4D75-9F40-88FDE387E2B1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257" name="Text Box 1">
          <a:extLst>
            <a:ext uri="{FF2B5EF4-FFF2-40B4-BE49-F238E27FC236}">
              <a16:creationId xmlns:a16="http://schemas.microsoft.com/office/drawing/2014/main" id="{AB4D29B8-9B0A-47D7-AAE7-99BE0A353DE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258" name="Text Box 1">
          <a:extLst>
            <a:ext uri="{FF2B5EF4-FFF2-40B4-BE49-F238E27FC236}">
              <a16:creationId xmlns:a16="http://schemas.microsoft.com/office/drawing/2014/main" id="{B4DCE6C5-BA92-4786-BFA9-9323FF778D4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259" name="Text Box 1">
          <a:extLst>
            <a:ext uri="{FF2B5EF4-FFF2-40B4-BE49-F238E27FC236}">
              <a16:creationId xmlns:a16="http://schemas.microsoft.com/office/drawing/2014/main" id="{50566F2A-55F0-4F05-87F3-4261F0D4904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260" name="Text Box 1">
          <a:extLst>
            <a:ext uri="{FF2B5EF4-FFF2-40B4-BE49-F238E27FC236}">
              <a16:creationId xmlns:a16="http://schemas.microsoft.com/office/drawing/2014/main" id="{18371D77-5E08-491E-8B0F-E4059DCCE3BD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261" name="Text Box 1">
          <a:extLst>
            <a:ext uri="{FF2B5EF4-FFF2-40B4-BE49-F238E27FC236}">
              <a16:creationId xmlns:a16="http://schemas.microsoft.com/office/drawing/2014/main" id="{C4045DBB-AF44-42A3-95AB-DA13A95F006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262" name="Text Box 1">
          <a:extLst>
            <a:ext uri="{FF2B5EF4-FFF2-40B4-BE49-F238E27FC236}">
              <a16:creationId xmlns:a16="http://schemas.microsoft.com/office/drawing/2014/main" id="{60B32BE1-C9F9-4507-BDF2-599BCC515B5A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263" name="Text Box 1">
          <a:extLst>
            <a:ext uri="{FF2B5EF4-FFF2-40B4-BE49-F238E27FC236}">
              <a16:creationId xmlns:a16="http://schemas.microsoft.com/office/drawing/2014/main" id="{2C277EEA-E73A-41CC-9F31-83FF9AB19B4D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264" name="Text Box 1">
          <a:extLst>
            <a:ext uri="{FF2B5EF4-FFF2-40B4-BE49-F238E27FC236}">
              <a16:creationId xmlns:a16="http://schemas.microsoft.com/office/drawing/2014/main" id="{FA83E110-ECE4-422D-908D-9C859B6874A1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265" name="Text Box 1">
          <a:extLst>
            <a:ext uri="{FF2B5EF4-FFF2-40B4-BE49-F238E27FC236}">
              <a16:creationId xmlns:a16="http://schemas.microsoft.com/office/drawing/2014/main" id="{AAF0EF97-18B0-4783-A5F5-0AA94C608E7C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266" name="Text Box 1">
          <a:extLst>
            <a:ext uri="{FF2B5EF4-FFF2-40B4-BE49-F238E27FC236}">
              <a16:creationId xmlns:a16="http://schemas.microsoft.com/office/drawing/2014/main" id="{7557502C-31FF-4927-85CC-22FFE2813BD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267" name="Text Box 1">
          <a:extLst>
            <a:ext uri="{FF2B5EF4-FFF2-40B4-BE49-F238E27FC236}">
              <a16:creationId xmlns:a16="http://schemas.microsoft.com/office/drawing/2014/main" id="{6A0BF16B-6530-4A0C-B45B-092C2BC2A17C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268" name="Text Box 1">
          <a:extLst>
            <a:ext uri="{FF2B5EF4-FFF2-40B4-BE49-F238E27FC236}">
              <a16:creationId xmlns:a16="http://schemas.microsoft.com/office/drawing/2014/main" id="{DD1B9832-5065-4106-8BEC-94C117FCC24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269" name="Text Box 1">
          <a:extLst>
            <a:ext uri="{FF2B5EF4-FFF2-40B4-BE49-F238E27FC236}">
              <a16:creationId xmlns:a16="http://schemas.microsoft.com/office/drawing/2014/main" id="{53DB9EB1-D5F9-4388-93BF-944E0AB5E93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270" name="Text Box 1">
          <a:extLst>
            <a:ext uri="{FF2B5EF4-FFF2-40B4-BE49-F238E27FC236}">
              <a16:creationId xmlns:a16="http://schemas.microsoft.com/office/drawing/2014/main" id="{0F6A1B9E-A6AC-4FF3-96CD-C0F737D2877E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271" name="Text Box 1">
          <a:extLst>
            <a:ext uri="{FF2B5EF4-FFF2-40B4-BE49-F238E27FC236}">
              <a16:creationId xmlns:a16="http://schemas.microsoft.com/office/drawing/2014/main" id="{6968455C-110D-4E5A-8636-3AD4DEC957D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272" name="Text Box 1">
          <a:extLst>
            <a:ext uri="{FF2B5EF4-FFF2-40B4-BE49-F238E27FC236}">
              <a16:creationId xmlns:a16="http://schemas.microsoft.com/office/drawing/2014/main" id="{538810A7-A455-45B7-B57D-A59060B3C28A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273" name="Text Box 1">
          <a:extLst>
            <a:ext uri="{FF2B5EF4-FFF2-40B4-BE49-F238E27FC236}">
              <a16:creationId xmlns:a16="http://schemas.microsoft.com/office/drawing/2014/main" id="{521D39E6-F339-4F94-AAB8-8B1FA8A04F01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274" name="Text Box 1">
          <a:extLst>
            <a:ext uri="{FF2B5EF4-FFF2-40B4-BE49-F238E27FC236}">
              <a16:creationId xmlns:a16="http://schemas.microsoft.com/office/drawing/2014/main" id="{98F71A48-04A8-46A1-A9C4-B23191BB27F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275" name="Text Box 1">
          <a:extLst>
            <a:ext uri="{FF2B5EF4-FFF2-40B4-BE49-F238E27FC236}">
              <a16:creationId xmlns:a16="http://schemas.microsoft.com/office/drawing/2014/main" id="{1471CDA2-02F9-4F22-B9D6-FEA58C95B044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276" name="Text Box 1">
          <a:extLst>
            <a:ext uri="{FF2B5EF4-FFF2-40B4-BE49-F238E27FC236}">
              <a16:creationId xmlns:a16="http://schemas.microsoft.com/office/drawing/2014/main" id="{2BB05BF3-CB3C-4778-A777-B1028F50B18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277" name="Text Box 1">
          <a:extLst>
            <a:ext uri="{FF2B5EF4-FFF2-40B4-BE49-F238E27FC236}">
              <a16:creationId xmlns:a16="http://schemas.microsoft.com/office/drawing/2014/main" id="{29603A36-458C-4FD9-9097-C1A652B6D98C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278" name="Text Box 1">
          <a:extLst>
            <a:ext uri="{FF2B5EF4-FFF2-40B4-BE49-F238E27FC236}">
              <a16:creationId xmlns:a16="http://schemas.microsoft.com/office/drawing/2014/main" id="{BAE78798-B959-40A7-9620-40DE86A0A50D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279" name="Text Box 1">
          <a:extLst>
            <a:ext uri="{FF2B5EF4-FFF2-40B4-BE49-F238E27FC236}">
              <a16:creationId xmlns:a16="http://schemas.microsoft.com/office/drawing/2014/main" id="{653D07BF-606A-4F72-ADF1-ADA669FAF022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280" name="Text Box 1">
          <a:extLst>
            <a:ext uri="{FF2B5EF4-FFF2-40B4-BE49-F238E27FC236}">
              <a16:creationId xmlns:a16="http://schemas.microsoft.com/office/drawing/2014/main" id="{24D59CF8-840E-49E1-BF55-E1FF322F3132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281" name="Text Box 1">
          <a:extLst>
            <a:ext uri="{FF2B5EF4-FFF2-40B4-BE49-F238E27FC236}">
              <a16:creationId xmlns:a16="http://schemas.microsoft.com/office/drawing/2014/main" id="{FE8B9F3D-B692-4FBD-B83F-EEC39B4FA75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282" name="Text Box 1">
          <a:extLst>
            <a:ext uri="{FF2B5EF4-FFF2-40B4-BE49-F238E27FC236}">
              <a16:creationId xmlns:a16="http://schemas.microsoft.com/office/drawing/2014/main" id="{490D682C-A3D3-4A4B-8DB8-3319F521C927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283" name="Text Box 1">
          <a:extLst>
            <a:ext uri="{FF2B5EF4-FFF2-40B4-BE49-F238E27FC236}">
              <a16:creationId xmlns:a16="http://schemas.microsoft.com/office/drawing/2014/main" id="{70B2071A-FE2D-4B4C-A013-D1D77045A9BA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284" name="Text Box 1">
          <a:extLst>
            <a:ext uri="{FF2B5EF4-FFF2-40B4-BE49-F238E27FC236}">
              <a16:creationId xmlns:a16="http://schemas.microsoft.com/office/drawing/2014/main" id="{721E5425-666F-41A8-9E40-72E9717EEFD8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285" name="Text Box 1">
          <a:extLst>
            <a:ext uri="{FF2B5EF4-FFF2-40B4-BE49-F238E27FC236}">
              <a16:creationId xmlns:a16="http://schemas.microsoft.com/office/drawing/2014/main" id="{F1EF356B-B7AE-40C4-B7E9-384A06293D1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286" name="Text Box 1">
          <a:extLst>
            <a:ext uri="{FF2B5EF4-FFF2-40B4-BE49-F238E27FC236}">
              <a16:creationId xmlns:a16="http://schemas.microsoft.com/office/drawing/2014/main" id="{0429E62D-309C-4656-91D8-4F420624C47E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287" name="Text Box 1">
          <a:extLst>
            <a:ext uri="{FF2B5EF4-FFF2-40B4-BE49-F238E27FC236}">
              <a16:creationId xmlns:a16="http://schemas.microsoft.com/office/drawing/2014/main" id="{9F899CAC-A91E-4794-B535-765007EED90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288" name="Text Box 1">
          <a:extLst>
            <a:ext uri="{FF2B5EF4-FFF2-40B4-BE49-F238E27FC236}">
              <a16:creationId xmlns:a16="http://schemas.microsoft.com/office/drawing/2014/main" id="{7FD29827-1A0A-4D46-AFB8-7455C42CE33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289" name="Text Box 1">
          <a:extLst>
            <a:ext uri="{FF2B5EF4-FFF2-40B4-BE49-F238E27FC236}">
              <a16:creationId xmlns:a16="http://schemas.microsoft.com/office/drawing/2014/main" id="{C24A9252-A7DD-4288-A8E6-83B71B3DD1BC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290" name="Text Box 1">
          <a:extLst>
            <a:ext uri="{FF2B5EF4-FFF2-40B4-BE49-F238E27FC236}">
              <a16:creationId xmlns:a16="http://schemas.microsoft.com/office/drawing/2014/main" id="{CAC3CD90-3720-4F78-A629-307BDBE2C93E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291" name="Text Box 1">
          <a:extLst>
            <a:ext uri="{FF2B5EF4-FFF2-40B4-BE49-F238E27FC236}">
              <a16:creationId xmlns:a16="http://schemas.microsoft.com/office/drawing/2014/main" id="{C663EE5C-244C-45DC-8255-C96151F9D922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292" name="Text Box 1">
          <a:extLst>
            <a:ext uri="{FF2B5EF4-FFF2-40B4-BE49-F238E27FC236}">
              <a16:creationId xmlns:a16="http://schemas.microsoft.com/office/drawing/2014/main" id="{32C22951-B7A9-4B8B-9373-2CC95F514A54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293" name="Text Box 1">
          <a:extLst>
            <a:ext uri="{FF2B5EF4-FFF2-40B4-BE49-F238E27FC236}">
              <a16:creationId xmlns:a16="http://schemas.microsoft.com/office/drawing/2014/main" id="{1065C6B7-206C-40E1-870F-E71E06BD702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294" name="Text Box 1">
          <a:extLst>
            <a:ext uri="{FF2B5EF4-FFF2-40B4-BE49-F238E27FC236}">
              <a16:creationId xmlns:a16="http://schemas.microsoft.com/office/drawing/2014/main" id="{48C232A0-9E02-4102-ACD2-54A9252C6EE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295" name="Text Box 1">
          <a:extLst>
            <a:ext uri="{FF2B5EF4-FFF2-40B4-BE49-F238E27FC236}">
              <a16:creationId xmlns:a16="http://schemas.microsoft.com/office/drawing/2014/main" id="{F9E50F42-DA9B-4977-8409-1EADD167F0F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296" name="Text Box 1">
          <a:extLst>
            <a:ext uri="{FF2B5EF4-FFF2-40B4-BE49-F238E27FC236}">
              <a16:creationId xmlns:a16="http://schemas.microsoft.com/office/drawing/2014/main" id="{9858C83D-DA21-4D52-817B-BFD8FFE66D2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297" name="Text Box 1">
          <a:extLst>
            <a:ext uri="{FF2B5EF4-FFF2-40B4-BE49-F238E27FC236}">
              <a16:creationId xmlns:a16="http://schemas.microsoft.com/office/drawing/2014/main" id="{A830A79D-C91B-4190-8FB4-54265752CD0E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298" name="Text Box 1">
          <a:extLst>
            <a:ext uri="{FF2B5EF4-FFF2-40B4-BE49-F238E27FC236}">
              <a16:creationId xmlns:a16="http://schemas.microsoft.com/office/drawing/2014/main" id="{371C843E-F37F-4F38-B7F8-8E5EB53EBC7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299" name="Text Box 1">
          <a:extLst>
            <a:ext uri="{FF2B5EF4-FFF2-40B4-BE49-F238E27FC236}">
              <a16:creationId xmlns:a16="http://schemas.microsoft.com/office/drawing/2014/main" id="{F57AF0EC-A67A-4018-9C31-3155533AE18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300" name="Text Box 1">
          <a:extLst>
            <a:ext uri="{FF2B5EF4-FFF2-40B4-BE49-F238E27FC236}">
              <a16:creationId xmlns:a16="http://schemas.microsoft.com/office/drawing/2014/main" id="{77C07D91-C4B4-48CB-9481-DEADECBD815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301" name="Text Box 1">
          <a:extLst>
            <a:ext uri="{FF2B5EF4-FFF2-40B4-BE49-F238E27FC236}">
              <a16:creationId xmlns:a16="http://schemas.microsoft.com/office/drawing/2014/main" id="{ABD11E79-2EA7-48AE-A1E8-90BCC6867B6C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302" name="Text Box 1">
          <a:extLst>
            <a:ext uri="{FF2B5EF4-FFF2-40B4-BE49-F238E27FC236}">
              <a16:creationId xmlns:a16="http://schemas.microsoft.com/office/drawing/2014/main" id="{065CB7A2-72F5-42A1-97C0-849BA20B1EB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303" name="Text Box 1">
          <a:extLst>
            <a:ext uri="{FF2B5EF4-FFF2-40B4-BE49-F238E27FC236}">
              <a16:creationId xmlns:a16="http://schemas.microsoft.com/office/drawing/2014/main" id="{A1B0ABA9-1A09-46DE-9A84-C0541B3034E1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304" name="Text Box 1">
          <a:extLst>
            <a:ext uri="{FF2B5EF4-FFF2-40B4-BE49-F238E27FC236}">
              <a16:creationId xmlns:a16="http://schemas.microsoft.com/office/drawing/2014/main" id="{7A2E5210-2AB9-48C7-8855-1EF9B998EBEE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305" name="Text Box 1">
          <a:extLst>
            <a:ext uri="{FF2B5EF4-FFF2-40B4-BE49-F238E27FC236}">
              <a16:creationId xmlns:a16="http://schemas.microsoft.com/office/drawing/2014/main" id="{415B077B-67DB-4E14-81C8-7BEB8382FBD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306" name="Text Box 1">
          <a:extLst>
            <a:ext uri="{FF2B5EF4-FFF2-40B4-BE49-F238E27FC236}">
              <a16:creationId xmlns:a16="http://schemas.microsoft.com/office/drawing/2014/main" id="{76AC69BC-ED3F-4033-8A5E-23CF317908D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307" name="Text Box 1">
          <a:extLst>
            <a:ext uri="{FF2B5EF4-FFF2-40B4-BE49-F238E27FC236}">
              <a16:creationId xmlns:a16="http://schemas.microsoft.com/office/drawing/2014/main" id="{03763B84-FA64-48E1-AC57-A6515DAC8F94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308" name="Text Box 1">
          <a:extLst>
            <a:ext uri="{FF2B5EF4-FFF2-40B4-BE49-F238E27FC236}">
              <a16:creationId xmlns:a16="http://schemas.microsoft.com/office/drawing/2014/main" id="{DE2C35F1-978C-4972-937E-49E70139487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309" name="Text Box 1">
          <a:extLst>
            <a:ext uri="{FF2B5EF4-FFF2-40B4-BE49-F238E27FC236}">
              <a16:creationId xmlns:a16="http://schemas.microsoft.com/office/drawing/2014/main" id="{1790ADC1-4144-409B-9D49-1C48781FF37C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310" name="Text Box 1">
          <a:extLst>
            <a:ext uri="{FF2B5EF4-FFF2-40B4-BE49-F238E27FC236}">
              <a16:creationId xmlns:a16="http://schemas.microsoft.com/office/drawing/2014/main" id="{023745C1-1DFB-4DF5-BFAD-E1B9D29D2CB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311" name="Text Box 1">
          <a:extLst>
            <a:ext uri="{FF2B5EF4-FFF2-40B4-BE49-F238E27FC236}">
              <a16:creationId xmlns:a16="http://schemas.microsoft.com/office/drawing/2014/main" id="{ACED605C-AF1A-45D7-9D99-ECEE0F7716DC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312" name="Text Box 1">
          <a:extLst>
            <a:ext uri="{FF2B5EF4-FFF2-40B4-BE49-F238E27FC236}">
              <a16:creationId xmlns:a16="http://schemas.microsoft.com/office/drawing/2014/main" id="{D0098794-8978-4C19-917B-7CA510A4049D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313" name="Text Box 1">
          <a:extLst>
            <a:ext uri="{FF2B5EF4-FFF2-40B4-BE49-F238E27FC236}">
              <a16:creationId xmlns:a16="http://schemas.microsoft.com/office/drawing/2014/main" id="{C9EA1771-DFF3-4EC9-8D11-D86B1FB25D4E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314" name="Text Box 1">
          <a:extLst>
            <a:ext uri="{FF2B5EF4-FFF2-40B4-BE49-F238E27FC236}">
              <a16:creationId xmlns:a16="http://schemas.microsoft.com/office/drawing/2014/main" id="{471B2ADF-044F-4436-87B5-44024F163097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315" name="Text Box 1">
          <a:extLst>
            <a:ext uri="{FF2B5EF4-FFF2-40B4-BE49-F238E27FC236}">
              <a16:creationId xmlns:a16="http://schemas.microsoft.com/office/drawing/2014/main" id="{98D18802-74F7-4B38-810F-172868CB1037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316" name="Text Box 1">
          <a:extLst>
            <a:ext uri="{FF2B5EF4-FFF2-40B4-BE49-F238E27FC236}">
              <a16:creationId xmlns:a16="http://schemas.microsoft.com/office/drawing/2014/main" id="{91948DC2-15E9-4D27-8849-AA5E6DFA15A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317" name="Text Box 1">
          <a:extLst>
            <a:ext uri="{FF2B5EF4-FFF2-40B4-BE49-F238E27FC236}">
              <a16:creationId xmlns:a16="http://schemas.microsoft.com/office/drawing/2014/main" id="{4F3C8D7A-E3B5-4879-97E0-AB6753FDF24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318" name="Text Box 1">
          <a:extLst>
            <a:ext uri="{FF2B5EF4-FFF2-40B4-BE49-F238E27FC236}">
              <a16:creationId xmlns:a16="http://schemas.microsoft.com/office/drawing/2014/main" id="{56614051-DA1E-4B98-8862-4E8AF313F40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319" name="Text Box 1">
          <a:extLst>
            <a:ext uri="{FF2B5EF4-FFF2-40B4-BE49-F238E27FC236}">
              <a16:creationId xmlns:a16="http://schemas.microsoft.com/office/drawing/2014/main" id="{8DD39DFE-E708-4C1D-ADD9-AB7FE44FCFAA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320" name="Text Box 1">
          <a:extLst>
            <a:ext uri="{FF2B5EF4-FFF2-40B4-BE49-F238E27FC236}">
              <a16:creationId xmlns:a16="http://schemas.microsoft.com/office/drawing/2014/main" id="{EDE9CA43-1522-4D92-BD98-09C8E1DCADA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321" name="Text Box 1">
          <a:extLst>
            <a:ext uri="{FF2B5EF4-FFF2-40B4-BE49-F238E27FC236}">
              <a16:creationId xmlns:a16="http://schemas.microsoft.com/office/drawing/2014/main" id="{C5AEB574-5C91-4648-A274-B9D6BE269CE8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322" name="Text Box 1">
          <a:extLst>
            <a:ext uri="{FF2B5EF4-FFF2-40B4-BE49-F238E27FC236}">
              <a16:creationId xmlns:a16="http://schemas.microsoft.com/office/drawing/2014/main" id="{A4CB71A1-0734-4B56-851E-5AD210CB100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323" name="Text Box 1">
          <a:extLst>
            <a:ext uri="{FF2B5EF4-FFF2-40B4-BE49-F238E27FC236}">
              <a16:creationId xmlns:a16="http://schemas.microsoft.com/office/drawing/2014/main" id="{17A540A2-9A0D-4402-8393-653CBD1C1F8C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324" name="Text Box 1">
          <a:extLst>
            <a:ext uri="{FF2B5EF4-FFF2-40B4-BE49-F238E27FC236}">
              <a16:creationId xmlns:a16="http://schemas.microsoft.com/office/drawing/2014/main" id="{6E1E64B4-78F4-4209-B83B-51A3449579A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325" name="Text Box 1">
          <a:extLst>
            <a:ext uri="{FF2B5EF4-FFF2-40B4-BE49-F238E27FC236}">
              <a16:creationId xmlns:a16="http://schemas.microsoft.com/office/drawing/2014/main" id="{41812325-9C74-4B55-8460-E5739B652767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326" name="Text Box 1">
          <a:extLst>
            <a:ext uri="{FF2B5EF4-FFF2-40B4-BE49-F238E27FC236}">
              <a16:creationId xmlns:a16="http://schemas.microsoft.com/office/drawing/2014/main" id="{5E0BEB79-0008-4D11-A316-630FAC602BB1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327" name="Text Box 1">
          <a:extLst>
            <a:ext uri="{FF2B5EF4-FFF2-40B4-BE49-F238E27FC236}">
              <a16:creationId xmlns:a16="http://schemas.microsoft.com/office/drawing/2014/main" id="{8D30BBE8-7287-46D7-BFD4-74B2063BB1A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328" name="Text Box 1">
          <a:extLst>
            <a:ext uri="{FF2B5EF4-FFF2-40B4-BE49-F238E27FC236}">
              <a16:creationId xmlns:a16="http://schemas.microsoft.com/office/drawing/2014/main" id="{A56EE337-729A-4F31-BFA1-F29B91831DEA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329" name="Text Box 1">
          <a:extLst>
            <a:ext uri="{FF2B5EF4-FFF2-40B4-BE49-F238E27FC236}">
              <a16:creationId xmlns:a16="http://schemas.microsoft.com/office/drawing/2014/main" id="{BA9E5958-94E8-4088-B90D-0B8448F2EEC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330" name="Text Box 1">
          <a:extLst>
            <a:ext uri="{FF2B5EF4-FFF2-40B4-BE49-F238E27FC236}">
              <a16:creationId xmlns:a16="http://schemas.microsoft.com/office/drawing/2014/main" id="{EBF7DB06-856C-48A9-8893-75F44BE7648D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331" name="Text Box 1">
          <a:extLst>
            <a:ext uri="{FF2B5EF4-FFF2-40B4-BE49-F238E27FC236}">
              <a16:creationId xmlns:a16="http://schemas.microsoft.com/office/drawing/2014/main" id="{C81AD56B-1E17-4E94-90CF-CB823EB75208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332" name="Text Box 1">
          <a:extLst>
            <a:ext uri="{FF2B5EF4-FFF2-40B4-BE49-F238E27FC236}">
              <a16:creationId xmlns:a16="http://schemas.microsoft.com/office/drawing/2014/main" id="{AD6C6A1F-EA70-4FE5-A011-C4A74AA46D2C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333" name="Text Box 1">
          <a:extLst>
            <a:ext uri="{FF2B5EF4-FFF2-40B4-BE49-F238E27FC236}">
              <a16:creationId xmlns:a16="http://schemas.microsoft.com/office/drawing/2014/main" id="{A588D962-C0CE-4F92-9B72-524AEF4DB27D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334" name="Text Box 1">
          <a:extLst>
            <a:ext uri="{FF2B5EF4-FFF2-40B4-BE49-F238E27FC236}">
              <a16:creationId xmlns:a16="http://schemas.microsoft.com/office/drawing/2014/main" id="{7F963C5C-6302-4B55-8AED-8A2835147FBA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335" name="Text Box 1">
          <a:extLst>
            <a:ext uri="{FF2B5EF4-FFF2-40B4-BE49-F238E27FC236}">
              <a16:creationId xmlns:a16="http://schemas.microsoft.com/office/drawing/2014/main" id="{04A0DD97-09A5-4EF8-868B-BD33DAB6D0C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336" name="Text Box 1">
          <a:extLst>
            <a:ext uri="{FF2B5EF4-FFF2-40B4-BE49-F238E27FC236}">
              <a16:creationId xmlns:a16="http://schemas.microsoft.com/office/drawing/2014/main" id="{C1ACAE7B-4EAA-4E87-A258-152F62AA0B1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337" name="Text Box 1">
          <a:extLst>
            <a:ext uri="{FF2B5EF4-FFF2-40B4-BE49-F238E27FC236}">
              <a16:creationId xmlns:a16="http://schemas.microsoft.com/office/drawing/2014/main" id="{4B2CFE75-3BB7-48B1-A6FF-9977AC3C205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338" name="Text Box 1">
          <a:extLst>
            <a:ext uri="{FF2B5EF4-FFF2-40B4-BE49-F238E27FC236}">
              <a16:creationId xmlns:a16="http://schemas.microsoft.com/office/drawing/2014/main" id="{63D8D5F8-9E3B-4C98-92A5-78E20171276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339" name="Text Box 1">
          <a:extLst>
            <a:ext uri="{FF2B5EF4-FFF2-40B4-BE49-F238E27FC236}">
              <a16:creationId xmlns:a16="http://schemas.microsoft.com/office/drawing/2014/main" id="{C1D42BB7-945D-42CC-804A-DF88D6B6EDC2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340" name="Text Box 1">
          <a:extLst>
            <a:ext uri="{FF2B5EF4-FFF2-40B4-BE49-F238E27FC236}">
              <a16:creationId xmlns:a16="http://schemas.microsoft.com/office/drawing/2014/main" id="{1F6A1A3F-304A-415D-8CD3-831C0B891A1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341" name="Text Box 1">
          <a:extLst>
            <a:ext uri="{FF2B5EF4-FFF2-40B4-BE49-F238E27FC236}">
              <a16:creationId xmlns:a16="http://schemas.microsoft.com/office/drawing/2014/main" id="{7EAB384E-C780-490E-B535-F51EA1D4949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342" name="Text Box 1">
          <a:extLst>
            <a:ext uri="{FF2B5EF4-FFF2-40B4-BE49-F238E27FC236}">
              <a16:creationId xmlns:a16="http://schemas.microsoft.com/office/drawing/2014/main" id="{9A4B6816-9ED8-4E0A-8591-9DC3DEACD47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343" name="Text Box 1">
          <a:extLst>
            <a:ext uri="{FF2B5EF4-FFF2-40B4-BE49-F238E27FC236}">
              <a16:creationId xmlns:a16="http://schemas.microsoft.com/office/drawing/2014/main" id="{E8BB4DD2-6350-4FFB-91AA-D23EE72177DE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344" name="Text Box 1">
          <a:extLst>
            <a:ext uri="{FF2B5EF4-FFF2-40B4-BE49-F238E27FC236}">
              <a16:creationId xmlns:a16="http://schemas.microsoft.com/office/drawing/2014/main" id="{2E136A03-B14C-4B9C-8FEA-E122EEE956B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345" name="Text Box 1">
          <a:extLst>
            <a:ext uri="{FF2B5EF4-FFF2-40B4-BE49-F238E27FC236}">
              <a16:creationId xmlns:a16="http://schemas.microsoft.com/office/drawing/2014/main" id="{377806C0-67FD-4114-AF51-AD4B9D813891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346" name="Text Box 1">
          <a:extLst>
            <a:ext uri="{FF2B5EF4-FFF2-40B4-BE49-F238E27FC236}">
              <a16:creationId xmlns:a16="http://schemas.microsoft.com/office/drawing/2014/main" id="{D713A380-8D1A-427E-AB4E-499A7EE52277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347" name="Text Box 1">
          <a:extLst>
            <a:ext uri="{FF2B5EF4-FFF2-40B4-BE49-F238E27FC236}">
              <a16:creationId xmlns:a16="http://schemas.microsoft.com/office/drawing/2014/main" id="{087B9579-3312-4123-A58E-D84324523658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348" name="Text Box 1">
          <a:extLst>
            <a:ext uri="{FF2B5EF4-FFF2-40B4-BE49-F238E27FC236}">
              <a16:creationId xmlns:a16="http://schemas.microsoft.com/office/drawing/2014/main" id="{35E28AD5-FCE4-419F-8ED1-06BEFC5A2A3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349" name="Text Box 1">
          <a:extLst>
            <a:ext uri="{FF2B5EF4-FFF2-40B4-BE49-F238E27FC236}">
              <a16:creationId xmlns:a16="http://schemas.microsoft.com/office/drawing/2014/main" id="{0FEBE997-4E53-44FC-8B98-EBF4D5D6AB71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350" name="Text Box 1">
          <a:extLst>
            <a:ext uri="{FF2B5EF4-FFF2-40B4-BE49-F238E27FC236}">
              <a16:creationId xmlns:a16="http://schemas.microsoft.com/office/drawing/2014/main" id="{0D0B100A-EE61-4331-9B17-01AAD55B34C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351" name="Text Box 1">
          <a:extLst>
            <a:ext uri="{FF2B5EF4-FFF2-40B4-BE49-F238E27FC236}">
              <a16:creationId xmlns:a16="http://schemas.microsoft.com/office/drawing/2014/main" id="{739E695B-59E9-44E0-9962-F114D4088F2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352" name="Text Box 1">
          <a:extLst>
            <a:ext uri="{FF2B5EF4-FFF2-40B4-BE49-F238E27FC236}">
              <a16:creationId xmlns:a16="http://schemas.microsoft.com/office/drawing/2014/main" id="{9EA62CEF-BFA6-4C67-A909-3D1A403ED3CC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353" name="Text Box 1">
          <a:extLst>
            <a:ext uri="{FF2B5EF4-FFF2-40B4-BE49-F238E27FC236}">
              <a16:creationId xmlns:a16="http://schemas.microsoft.com/office/drawing/2014/main" id="{EBA266D2-5717-4B83-87D0-A89EAC9CCFC2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354" name="Text Box 1">
          <a:extLst>
            <a:ext uri="{FF2B5EF4-FFF2-40B4-BE49-F238E27FC236}">
              <a16:creationId xmlns:a16="http://schemas.microsoft.com/office/drawing/2014/main" id="{5B746124-421D-4F6C-ADE4-E31F0BCEBD2E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355" name="Text Box 1">
          <a:extLst>
            <a:ext uri="{FF2B5EF4-FFF2-40B4-BE49-F238E27FC236}">
              <a16:creationId xmlns:a16="http://schemas.microsoft.com/office/drawing/2014/main" id="{C13AB444-ED93-42D4-9165-8C83575F066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356" name="Text Box 1">
          <a:extLst>
            <a:ext uri="{FF2B5EF4-FFF2-40B4-BE49-F238E27FC236}">
              <a16:creationId xmlns:a16="http://schemas.microsoft.com/office/drawing/2014/main" id="{F3B3B93B-A1CB-430A-9B59-C748B8AA002D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357" name="Text Box 1">
          <a:extLst>
            <a:ext uri="{FF2B5EF4-FFF2-40B4-BE49-F238E27FC236}">
              <a16:creationId xmlns:a16="http://schemas.microsoft.com/office/drawing/2014/main" id="{290CFFE1-1284-4784-94F4-A5608D9BDD61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358" name="Text Box 1">
          <a:extLst>
            <a:ext uri="{FF2B5EF4-FFF2-40B4-BE49-F238E27FC236}">
              <a16:creationId xmlns:a16="http://schemas.microsoft.com/office/drawing/2014/main" id="{6DFDD52D-44F9-4E71-BD50-256F387BF854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359" name="Text Box 1">
          <a:extLst>
            <a:ext uri="{FF2B5EF4-FFF2-40B4-BE49-F238E27FC236}">
              <a16:creationId xmlns:a16="http://schemas.microsoft.com/office/drawing/2014/main" id="{12790CE9-DE75-4EE9-B638-49FCE790278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360" name="Text Box 1">
          <a:extLst>
            <a:ext uri="{FF2B5EF4-FFF2-40B4-BE49-F238E27FC236}">
              <a16:creationId xmlns:a16="http://schemas.microsoft.com/office/drawing/2014/main" id="{198810C6-B98B-426A-B6A0-0A85A43FCCC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361" name="Text Box 1">
          <a:extLst>
            <a:ext uri="{FF2B5EF4-FFF2-40B4-BE49-F238E27FC236}">
              <a16:creationId xmlns:a16="http://schemas.microsoft.com/office/drawing/2014/main" id="{9C444B42-9BE8-4555-85A4-FC7599ECD50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362" name="Text Box 1">
          <a:extLst>
            <a:ext uri="{FF2B5EF4-FFF2-40B4-BE49-F238E27FC236}">
              <a16:creationId xmlns:a16="http://schemas.microsoft.com/office/drawing/2014/main" id="{BE0690FC-33E2-4B85-8113-72145446A57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363" name="Text Box 1">
          <a:extLst>
            <a:ext uri="{FF2B5EF4-FFF2-40B4-BE49-F238E27FC236}">
              <a16:creationId xmlns:a16="http://schemas.microsoft.com/office/drawing/2014/main" id="{A9653B6D-DCBC-4D2C-94DF-C214EE78AB0C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364" name="Text Box 1">
          <a:extLst>
            <a:ext uri="{FF2B5EF4-FFF2-40B4-BE49-F238E27FC236}">
              <a16:creationId xmlns:a16="http://schemas.microsoft.com/office/drawing/2014/main" id="{13F2483C-3EED-4D04-8995-9C178A4F242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365" name="Text Box 1">
          <a:extLst>
            <a:ext uri="{FF2B5EF4-FFF2-40B4-BE49-F238E27FC236}">
              <a16:creationId xmlns:a16="http://schemas.microsoft.com/office/drawing/2014/main" id="{EEB90B1F-1AA4-4931-B61C-AAD69719339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366" name="Text Box 1">
          <a:extLst>
            <a:ext uri="{FF2B5EF4-FFF2-40B4-BE49-F238E27FC236}">
              <a16:creationId xmlns:a16="http://schemas.microsoft.com/office/drawing/2014/main" id="{320DCBCC-C3EC-4E13-8F1D-31C4242AC847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367" name="Text Box 1">
          <a:extLst>
            <a:ext uri="{FF2B5EF4-FFF2-40B4-BE49-F238E27FC236}">
              <a16:creationId xmlns:a16="http://schemas.microsoft.com/office/drawing/2014/main" id="{A2E758AB-CDBC-430A-87C4-C5006140399D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368" name="Text Box 1">
          <a:extLst>
            <a:ext uri="{FF2B5EF4-FFF2-40B4-BE49-F238E27FC236}">
              <a16:creationId xmlns:a16="http://schemas.microsoft.com/office/drawing/2014/main" id="{3366B89B-1EA0-4D19-88B0-06D13A57E24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369" name="Text Box 1">
          <a:extLst>
            <a:ext uri="{FF2B5EF4-FFF2-40B4-BE49-F238E27FC236}">
              <a16:creationId xmlns:a16="http://schemas.microsoft.com/office/drawing/2014/main" id="{DADF6FF7-B246-4BCD-AE2F-6F1C76F06C08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370" name="Text Box 1">
          <a:extLst>
            <a:ext uri="{FF2B5EF4-FFF2-40B4-BE49-F238E27FC236}">
              <a16:creationId xmlns:a16="http://schemas.microsoft.com/office/drawing/2014/main" id="{0FB8EE26-B7AD-4643-894D-2DCC2871B8F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371" name="Text Box 1">
          <a:extLst>
            <a:ext uri="{FF2B5EF4-FFF2-40B4-BE49-F238E27FC236}">
              <a16:creationId xmlns:a16="http://schemas.microsoft.com/office/drawing/2014/main" id="{F3426572-5D7B-4AA4-B152-7499CAB68DCA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372" name="Text Box 1">
          <a:extLst>
            <a:ext uri="{FF2B5EF4-FFF2-40B4-BE49-F238E27FC236}">
              <a16:creationId xmlns:a16="http://schemas.microsoft.com/office/drawing/2014/main" id="{A1E43051-8F94-4E7B-A6AD-B7820675762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373" name="Text Box 1">
          <a:extLst>
            <a:ext uri="{FF2B5EF4-FFF2-40B4-BE49-F238E27FC236}">
              <a16:creationId xmlns:a16="http://schemas.microsoft.com/office/drawing/2014/main" id="{EFBF5C59-9457-412E-A9C5-3909699711EE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374" name="Text Box 1">
          <a:extLst>
            <a:ext uri="{FF2B5EF4-FFF2-40B4-BE49-F238E27FC236}">
              <a16:creationId xmlns:a16="http://schemas.microsoft.com/office/drawing/2014/main" id="{CB4FF550-0EC3-4210-95DD-0282C824EB5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375" name="Text Box 1">
          <a:extLst>
            <a:ext uri="{FF2B5EF4-FFF2-40B4-BE49-F238E27FC236}">
              <a16:creationId xmlns:a16="http://schemas.microsoft.com/office/drawing/2014/main" id="{F89C1913-1515-45B0-BF73-5041B6C0CED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376" name="Text Box 1">
          <a:extLst>
            <a:ext uri="{FF2B5EF4-FFF2-40B4-BE49-F238E27FC236}">
              <a16:creationId xmlns:a16="http://schemas.microsoft.com/office/drawing/2014/main" id="{2EC79CFE-CEA9-41D8-B9F3-A39E26200B7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377" name="Text Box 1">
          <a:extLst>
            <a:ext uri="{FF2B5EF4-FFF2-40B4-BE49-F238E27FC236}">
              <a16:creationId xmlns:a16="http://schemas.microsoft.com/office/drawing/2014/main" id="{12383406-D84D-4204-A403-908905E2B00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378" name="Text Box 1">
          <a:extLst>
            <a:ext uri="{FF2B5EF4-FFF2-40B4-BE49-F238E27FC236}">
              <a16:creationId xmlns:a16="http://schemas.microsoft.com/office/drawing/2014/main" id="{EE6236C3-3687-49E5-9E36-84C9B10C03A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379" name="Text Box 1">
          <a:extLst>
            <a:ext uri="{FF2B5EF4-FFF2-40B4-BE49-F238E27FC236}">
              <a16:creationId xmlns:a16="http://schemas.microsoft.com/office/drawing/2014/main" id="{402529F4-5FF8-45E2-BE45-4C0D22C91471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380" name="Text Box 1">
          <a:extLst>
            <a:ext uri="{FF2B5EF4-FFF2-40B4-BE49-F238E27FC236}">
              <a16:creationId xmlns:a16="http://schemas.microsoft.com/office/drawing/2014/main" id="{3A2EB111-C4CB-46DF-BC59-422B71EBC42C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381" name="Text Box 1">
          <a:extLst>
            <a:ext uri="{FF2B5EF4-FFF2-40B4-BE49-F238E27FC236}">
              <a16:creationId xmlns:a16="http://schemas.microsoft.com/office/drawing/2014/main" id="{90571A40-C58D-4AAD-B16D-EAA9DDA0297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382" name="Text Box 1">
          <a:extLst>
            <a:ext uri="{FF2B5EF4-FFF2-40B4-BE49-F238E27FC236}">
              <a16:creationId xmlns:a16="http://schemas.microsoft.com/office/drawing/2014/main" id="{FAAD1305-91D0-4BF7-8262-C9417670C93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383" name="Text Box 1">
          <a:extLst>
            <a:ext uri="{FF2B5EF4-FFF2-40B4-BE49-F238E27FC236}">
              <a16:creationId xmlns:a16="http://schemas.microsoft.com/office/drawing/2014/main" id="{25C9A0E2-94BF-431C-8570-00076AE7EFD8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384" name="Text Box 1">
          <a:extLst>
            <a:ext uri="{FF2B5EF4-FFF2-40B4-BE49-F238E27FC236}">
              <a16:creationId xmlns:a16="http://schemas.microsoft.com/office/drawing/2014/main" id="{60E74FBF-AC1D-4D18-9029-268E43F857AA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385" name="Text Box 1">
          <a:extLst>
            <a:ext uri="{FF2B5EF4-FFF2-40B4-BE49-F238E27FC236}">
              <a16:creationId xmlns:a16="http://schemas.microsoft.com/office/drawing/2014/main" id="{B7167330-2403-4176-A687-53D3DEC6596C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386" name="Text Box 1">
          <a:extLst>
            <a:ext uri="{FF2B5EF4-FFF2-40B4-BE49-F238E27FC236}">
              <a16:creationId xmlns:a16="http://schemas.microsoft.com/office/drawing/2014/main" id="{E8BA5E91-5DAB-4A20-AF1C-DA0EDC8ACB72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387" name="Text Box 1">
          <a:extLst>
            <a:ext uri="{FF2B5EF4-FFF2-40B4-BE49-F238E27FC236}">
              <a16:creationId xmlns:a16="http://schemas.microsoft.com/office/drawing/2014/main" id="{1708D742-1998-43F4-B183-AA175985FF94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388" name="Text Box 1">
          <a:extLst>
            <a:ext uri="{FF2B5EF4-FFF2-40B4-BE49-F238E27FC236}">
              <a16:creationId xmlns:a16="http://schemas.microsoft.com/office/drawing/2014/main" id="{34F05CAA-8792-4AE1-BCE7-D9961BD3CA5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389" name="Text Box 1">
          <a:extLst>
            <a:ext uri="{FF2B5EF4-FFF2-40B4-BE49-F238E27FC236}">
              <a16:creationId xmlns:a16="http://schemas.microsoft.com/office/drawing/2014/main" id="{00C640A4-3A46-483E-A70F-BFEB9A572B5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390" name="Text Box 1">
          <a:extLst>
            <a:ext uri="{FF2B5EF4-FFF2-40B4-BE49-F238E27FC236}">
              <a16:creationId xmlns:a16="http://schemas.microsoft.com/office/drawing/2014/main" id="{3D804C12-3FC2-42C5-AB2A-8405D766A774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391" name="Text Box 1">
          <a:extLst>
            <a:ext uri="{FF2B5EF4-FFF2-40B4-BE49-F238E27FC236}">
              <a16:creationId xmlns:a16="http://schemas.microsoft.com/office/drawing/2014/main" id="{F0EDB015-C4B4-4E97-90E7-877160C48B5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392" name="Text Box 1">
          <a:extLst>
            <a:ext uri="{FF2B5EF4-FFF2-40B4-BE49-F238E27FC236}">
              <a16:creationId xmlns:a16="http://schemas.microsoft.com/office/drawing/2014/main" id="{A77412F2-F9EE-48F4-AC34-2592375D5B2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393" name="Text Box 1">
          <a:extLst>
            <a:ext uri="{FF2B5EF4-FFF2-40B4-BE49-F238E27FC236}">
              <a16:creationId xmlns:a16="http://schemas.microsoft.com/office/drawing/2014/main" id="{D9EE6ACF-FCED-4E30-9F26-15A60818309C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394" name="Text Box 1">
          <a:extLst>
            <a:ext uri="{FF2B5EF4-FFF2-40B4-BE49-F238E27FC236}">
              <a16:creationId xmlns:a16="http://schemas.microsoft.com/office/drawing/2014/main" id="{98C51A07-555F-46DE-B4C8-971EA335430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395" name="Text Box 1">
          <a:extLst>
            <a:ext uri="{FF2B5EF4-FFF2-40B4-BE49-F238E27FC236}">
              <a16:creationId xmlns:a16="http://schemas.microsoft.com/office/drawing/2014/main" id="{D488E491-77A4-4E5E-9BD7-6EE62171BD21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396" name="Text Box 1">
          <a:extLst>
            <a:ext uri="{FF2B5EF4-FFF2-40B4-BE49-F238E27FC236}">
              <a16:creationId xmlns:a16="http://schemas.microsoft.com/office/drawing/2014/main" id="{5B063DC9-3B1D-4200-AA3A-A1C17DC91B77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397" name="Text Box 1">
          <a:extLst>
            <a:ext uri="{FF2B5EF4-FFF2-40B4-BE49-F238E27FC236}">
              <a16:creationId xmlns:a16="http://schemas.microsoft.com/office/drawing/2014/main" id="{F152CF38-4E11-48EA-907B-8118D0D7C16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398" name="Text Box 1">
          <a:extLst>
            <a:ext uri="{FF2B5EF4-FFF2-40B4-BE49-F238E27FC236}">
              <a16:creationId xmlns:a16="http://schemas.microsoft.com/office/drawing/2014/main" id="{9EE9B739-4E96-4C5E-AFE9-8ACA6747C377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399" name="Text Box 1">
          <a:extLst>
            <a:ext uri="{FF2B5EF4-FFF2-40B4-BE49-F238E27FC236}">
              <a16:creationId xmlns:a16="http://schemas.microsoft.com/office/drawing/2014/main" id="{FA3E73E5-467D-4AFA-AA9C-DC2007792C68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400" name="Text Box 1">
          <a:extLst>
            <a:ext uri="{FF2B5EF4-FFF2-40B4-BE49-F238E27FC236}">
              <a16:creationId xmlns:a16="http://schemas.microsoft.com/office/drawing/2014/main" id="{685FE7D1-ED9C-4945-B334-1F0A34ACBA1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401" name="Text Box 1">
          <a:extLst>
            <a:ext uri="{FF2B5EF4-FFF2-40B4-BE49-F238E27FC236}">
              <a16:creationId xmlns:a16="http://schemas.microsoft.com/office/drawing/2014/main" id="{42C1ADDE-BFEB-44D2-993B-F3D85C003CD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402" name="Text Box 1">
          <a:extLst>
            <a:ext uri="{FF2B5EF4-FFF2-40B4-BE49-F238E27FC236}">
              <a16:creationId xmlns:a16="http://schemas.microsoft.com/office/drawing/2014/main" id="{AF3D3C28-4228-4F4B-A955-C2F660BF631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403" name="Text Box 1">
          <a:extLst>
            <a:ext uri="{FF2B5EF4-FFF2-40B4-BE49-F238E27FC236}">
              <a16:creationId xmlns:a16="http://schemas.microsoft.com/office/drawing/2014/main" id="{96733C78-F846-4ECC-9326-6EE863C4B40D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404" name="Text Box 1">
          <a:extLst>
            <a:ext uri="{FF2B5EF4-FFF2-40B4-BE49-F238E27FC236}">
              <a16:creationId xmlns:a16="http://schemas.microsoft.com/office/drawing/2014/main" id="{B5876460-E522-4AFD-9364-B34C401F32F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405" name="Text Box 1">
          <a:extLst>
            <a:ext uri="{FF2B5EF4-FFF2-40B4-BE49-F238E27FC236}">
              <a16:creationId xmlns:a16="http://schemas.microsoft.com/office/drawing/2014/main" id="{44FF3631-4683-4E74-972A-113F1C955CD1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406" name="Text Box 1">
          <a:extLst>
            <a:ext uri="{FF2B5EF4-FFF2-40B4-BE49-F238E27FC236}">
              <a16:creationId xmlns:a16="http://schemas.microsoft.com/office/drawing/2014/main" id="{5DB52CB9-7F29-436E-BD38-6F30485FCE4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407" name="Text Box 1">
          <a:extLst>
            <a:ext uri="{FF2B5EF4-FFF2-40B4-BE49-F238E27FC236}">
              <a16:creationId xmlns:a16="http://schemas.microsoft.com/office/drawing/2014/main" id="{4E39ED0C-D151-4D25-B491-573F5EEFB44D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408" name="Text Box 1">
          <a:extLst>
            <a:ext uri="{FF2B5EF4-FFF2-40B4-BE49-F238E27FC236}">
              <a16:creationId xmlns:a16="http://schemas.microsoft.com/office/drawing/2014/main" id="{ED1CA541-2061-4DD3-85F1-704351326567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409" name="Text Box 1">
          <a:extLst>
            <a:ext uri="{FF2B5EF4-FFF2-40B4-BE49-F238E27FC236}">
              <a16:creationId xmlns:a16="http://schemas.microsoft.com/office/drawing/2014/main" id="{23060720-7116-4EC1-9E86-7B56BB6AB52C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410" name="Text Box 1">
          <a:extLst>
            <a:ext uri="{FF2B5EF4-FFF2-40B4-BE49-F238E27FC236}">
              <a16:creationId xmlns:a16="http://schemas.microsoft.com/office/drawing/2014/main" id="{D826A655-F1B1-41D0-B0A4-09AF53243738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411" name="Text Box 1">
          <a:extLst>
            <a:ext uri="{FF2B5EF4-FFF2-40B4-BE49-F238E27FC236}">
              <a16:creationId xmlns:a16="http://schemas.microsoft.com/office/drawing/2014/main" id="{3FE677F7-7165-44B2-905E-147B21031BC1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412" name="Text Box 1">
          <a:extLst>
            <a:ext uri="{FF2B5EF4-FFF2-40B4-BE49-F238E27FC236}">
              <a16:creationId xmlns:a16="http://schemas.microsoft.com/office/drawing/2014/main" id="{BD0EABF9-84F2-4062-AA86-10A38A119697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413" name="Text Box 1">
          <a:extLst>
            <a:ext uri="{FF2B5EF4-FFF2-40B4-BE49-F238E27FC236}">
              <a16:creationId xmlns:a16="http://schemas.microsoft.com/office/drawing/2014/main" id="{FAC39C94-DC5B-4583-992F-211C94FE4947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414" name="Text Box 1">
          <a:extLst>
            <a:ext uri="{FF2B5EF4-FFF2-40B4-BE49-F238E27FC236}">
              <a16:creationId xmlns:a16="http://schemas.microsoft.com/office/drawing/2014/main" id="{AA4E7DFF-DC0E-4E93-B656-C4B420B7EBFD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415" name="Text Box 1">
          <a:extLst>
            <a:ext uri="{FF2B5EF4-FFF2-40B4-BE49-F238E27FC236}">
              <a16:creationId xmlns:a16="http://schemas.microsoft.com/office/drawing/2014/main" id="{476DE798-BB28-4589-82F6-BC8D2E4F3C97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416" name="Text Box 1">
          <a:extLst>
            <a:ext uri="{FF2B5EF4-FFF2-40B4-BE49-F238E27FC236}">
              <a16:creationId xmlns:a16="http://schemas.microsoft.com/office/drawing/2014/main" id="{7CAFE33D-54A2-4218-971D-1503AEA5565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417" name="Text Box 1">
          <a:extLst>
            <a:ext uri="{FF2B5EF4-FFF2-40B4-BE49-F238E27FC236}">
              <a16:creationId xmlns:a16="http://schemas.microsoft.com/office/drawing/2014/main" id="{2A10A482-CE0E-49EF-A235-B412C29DDB2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418" name="Text Box 1">
          <a:extLst>
            <a:ext uri="{FF2B5EF4-FFF2-40B4-BE49-F238E27FC236}">
              <a16:creationId xmlns:a16="http://schemas.microsoft.com/office/drawing/2014/main" id="{5E3C5D47-0A73-4AD1-B398-9846D1A26B5D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419" name="Text Box 1">
          <a:extLst>
            <a:ext uri="{FF2B5EF4-FFF2-40B4-BE49-F238E27FC236}">
              <a16:creationId xmlns:a16="http://schemas.microsoft.com/office/drawing/2014/main" id="{74F1CFD1-465E-42A5-A745-21A1DE7E3B48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420" name="Text Box 1">
          <a:extLst>
            <a:ext uri="{FF2B5EF4-FFF2-40B4-BE49-F238E27FC236}">
              <a16:creationId xmlns:a16="http://schemas.microsoft.com/office/drawing/2014/main" id="{2C63043F-7106-4A2E-BD85-3FBF80611217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421" name="Text Box 1">
          <a:extLst>
            <a:ext uri="{FF2B5EF4-FFF2-40B4-BE49-F238E27FC236}">
              <a16:creationId xmlns:a16="http://schemas.microsoft.com/office/drawing/2014/main" id="{E1AFF6FF-9608-4C6C-B3CC-068321325A8A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422" name="Text Box 1">
          <a:extLst>
            <a:ext uri="{FF2B5EF4-FFF2-40B4-BE49-F238E27FC236}">
              <a16:creationId xmlns:a16="http://schemas.microsoft.com/office/drawing/2014/main" id="{3BFA9AC6-EB5D-4795-B9EB-1D42C984535E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423" name="Text Box 1">
          <a:extLst>
            <a:ext uri="{FF2B5EF4-FFF2-40B4-BE49-F238E27FC236}">
              <a16:creationId xmlns:a16="http://schemas.microsoft.com/office/drawing/2014/main" id="{AE2717D2-8617-4697-BA15-589918091AF4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424" name="Text Box 1">
          <a:extLst>
            <a:ext uri="{FF2B5EF4-FFF2-40B4-BE49-F238E27FC236}">
              <a16:creationId xmlns:a16="http://schemas.microsoft.com/office/drawing/2014/main" id="{20451A8E-574C-4DA4-8A01-363AE6383F2E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425" name="Text Box 1">
          <a:extLst>
            <a:ext uri="{FF2B5EF4-FFF2-40B4-BE49-F238E27FC236}">
              <a16:creationId xmlns:a16="http://schemas.microsoft.com/office/drawing/2014/main" id="{572C9207-34F3-4A3E-B7D3-4A0D6B75E59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426" name="Text Box 1">
          <a:extLst>
            <a:ext uri="{FF2B5EF4-FFF2-40B4-BE49-F238E27FC236}">
              <a16:creationId xmlns:a16="http://schemas.microsoft.com/office/drawing/2014/main" id="{1B94D54B-B652-4704-8D13-0A90B0F17527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427" name="Text Box 1">
          <a:extLst>
            <a:ext uri="{FF2B5EF4-FFF2-40B4-BE49-F238E27FC236}">
              <a16:creationId xmlns:a16="http://schemas.microsoft.com/office/drawing/2014/main" id="{A4F68930-F6E2-45F0-BBCE-46C3636553C7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428" name="Text Box 1">
          <a:extLst>
            <a:ext uri="{FF2B5EF4-FFF2-40B4-BE49-F238E27FC236}">
              <a16:creationId xmlns:a16="http://schemas.microsoft.com/office/drawing/2014/main" id="{30E5EE13-39F6-46EC-A21F-33810FB9466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429" name="Text Box 1">
          <a:extLst>
            <a:ext uri="{FF2B5EF4-FFF2-40B4-BE49-F238E27FC236}">
              <a16:creationId xmlns:a16="http://schemas.microsoft.com/office/drawing/2014/main" id="{68EFFC62-29B2-4C50-BE44-1639FBAB015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430" name="Text Box 1">
          <a:extLst>
            <a:ext uri="{FF2B5EF4-FFF2-40B4-BE49-F238E27FC236}">
              <a16:creationId xmlns:a16="http://schemas.microsoft.com/office/drawing/2014/main" id="{B9B3A232-C91B-4559-A674-F55264F012C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431" name="Text Box 1">
          <a:extLst>
            <a:ext uri="{FF2B5EF4-FFF2-40B4-BE49-F238E27FC236}">
              <a16:creationId xmlns:a16="http://schemas.microsoft.com/office/drawing/2014/main" id="{A31D27EE-03F0-423E-8440-BF6ED997BF38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432" name="Text Box 1">
          <a:extLst>
            <a:ext uri="{FF2B5EF4-FFF2-40B4-BE49-F238E27FC236}">
              <a16:creationId xmlns:a16="http://schemas.microsoft.com/office/drawing/2014/main" id="{A134205D-08AA-4892-9AD6-0260840E763D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433" name="Text Box 1">
          <a:extLst>
            <a:ext uri="{FF2B5EF4-FFF2-40B4-BE49-F238E27FC236}">
              <a16:creationId xmlns:a16="http://schemas.microsoft.com/office/drawing/2014/main" id="{55D0D2A9-4454-4217-9A17-510CF6377C7E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434" name="Text Box 1">
          <a:extLst>
            <a:ext uri="{FF2B5EF4-FFF2-40B4-BE49-F238E27FC236}">
              <a16:creationId xmlns:a16="http://schemas.microsoft.com/office/drawing/2014/main" id="{B66B4557-F979-40B7-B6E1-FCAE92824DC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435" name="Text Box 1">
          <a:extLst>
            <a:ext uri="{FF2B5EF4-FFF2-40B4-BE49-F238E27FC236}">
              <a16:creationId xmlns:a16="http://schemas.microsoft.com/office/drawing/2014/main" id="{931E19A3-FA54-4F25-B254-FD49448E7E1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436" name="Text Box 1">
          <a:extLst>
            <a:ext uri="{FF2B5EF4-FFF2-40B4-BE49-F238E27FC236}">
              <a16:creationId xmlns:a16="http://schemas.microsoft.com/office/drawing/2014/main" id="{8DE0A0BC-543D-46EC-8F94-709B6019354E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437" name="Text Box 1">
          <a:extLst>
            <a:ext uri="{FF2B5EF4-FFF2-40B4-BE49-F238E27FC236}">
              <a16:creationId xmlns:a16="http://schemas.microsoft.com/office/drawing/2014/main" id="{0353DE19-0893-4365-9DB2-56E9FA086F2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438" name="Text Box 1">
          <a:extLst>
            <a:ext uri="{FF2B5EF4-FFF2-40B4-BE49-F238E27FC236}">
              <a16:creationId xmlns:a16="http://schemas.microsoft.com/office/drawing/2014/main" id="{94AEB186-FBB1-4DCE-AACD-2CB4068F580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439" name="Text Box 1">
          <a:extLst>
            <a:ext uri="{FF2B5EF4-FFF2-40B4-BE49-F238E27FC236}">
              <a16:creationId xmlns:a16="http://schemas.microsoft.com/office/drawing/2014/main" id="{FB7E274B-CC4F-4902-B123-97409F5DF67D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440" name="Text Box 1">
          <a:extLst>
            <a:ext uri="{FF2B5EF4-FFF2-40B4-BE49-F238E27FC236}">
              <a16:creationId xmlns:a16="http://schemas.microsoft.com/office/drawing/2014/main" id="{6447FD8F-7185-424E-91BE-D645C1F0434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441" name="Text Box 1">
          <a:extLst>
            <a:ext uri="{FF2B5EF4-FFF2-40B4-BE49-F238E27FC236}">
              <a16:creationId xmlns:a16="http://schemas.microsoft.com/office/drawing/2014/main" id="{286AE361-3171-4D96-BB1E-6AFD48C2736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442" name="Text Box 1">
          <a:extLst>
            <a:ext uri="{FF2B5EF4-FFF2-40B4-BE49-F238E27FC236}">
              <a16:creationId xmlns:a16="http://schemas.microsoft.com/office/drawing/2014/main" id="{99F32D80-BCAD-44B1-9C11-BED696F7324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443" name="Text Box 1">
          <a:extLst>
            <a:ext uri="{FF2B5EF4-FFF2-40B4-BE49-F238E27FC236}">
              <a16:creationId xmlns:a16="http://schemas.microsoft.com/office/drawing/2014/main" id="{DFF52575-8DDE-4DB7-9B20-616CCF67A7E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444" name="Text Box 1">
          <a:extLst>
            <a:ext uri="{FF2B5EF4-FFF2-40B4-BE49-F238E27FC236}">
              <a16:creationId xmlns:a16="http://schemas.microsoft.com/office/drawing/2014/main" id="{209DB760-6D53-48DF-BE0B-AA419E36E7E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445" name="Text Box 1">
          <a:extLst>
            <a:ext uri="{FF2B5EF4-FFF2-40B4-BE49-F238E27FC236}">
              <a16:creationId xmlns:a16="http://schemas.microsoft.com/office/drawing/2014/main" id="{7D660AE3-779B-4065-8D46-7CB558DF4B2E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446" name="Text Box 1">
          <a:extLst>
            <a:ext uri="{FF2B5EF4-FFF2-40B4-BE49-F238E27FC236}">
              <a16:creationId xmlns:a16="http://schemas.microsoft.com/office/drawing/2014/main" id="{2324E018-F6F1-4465-BB8E-E96FD3E4E174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447" name="Text Box 1">
          <a:extLst>
            <a:ext uri="{FF2B5EF4-FFF2-40B4-BE49-F238E27FC236}">
              <a16:creationId xmlns:a16="http://schemas.microsoft.com/office/drawing/2014/main" id="{97DB937E-2866-427D-A513-B48780047A9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448" name="Text Box 1">
          <a:extLst>
            <a:ext uri="{FF2B5EF4-FFF2-40B4-BE49-F238E27FC236}">
              <a16:creationId xmlns:a16="http://schemas.microsoft.com/office/drawing/2014/main" id="{72F0195A-E415-4C62-8D83-6E7AB9270E9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449" name="Text Box 1">
          <a:extLst>
            <a:ext uri="{FF2B5EF4-FFF2-40B4-BE49-F238E27FC236}">
              <a16:creationId xmlns:a16="http://schemas.microsoft.com/office/drawing/2014/main" id="{830A9471-8A0C-42E5-BD94-F6FC26756DF4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450" name="Text Box 1">
          <a:extLst>
            <a:ext uri="{FF2B5EF4-FFF2-40B4-BE49-F238E27FC236}">
              <a16:creationId xmlns:a16="http://schemas.microsoft.com/office/drawing/2014/main" id="{D9616C9B-AD5B-4029-9105-B77F6F97B61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451" name="Text Box 1">
          <a:extLst>
            <a:ext uri="{FF2B5EF4-FFF2-40B4-BE49-F238E27FC236}">
              <a16:creationId xmlns:a16="http://schemas.microsoft.com/office/drawing/2014/main" id="{78B81511-4EF0-4C14-AF36-1399F28C7EE2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452" name="Text Box 1">
          <a:extLst>
            <a:ext uri="{FF2B5EF4-FFF2-40B4-BE49-F238E27FC236}">
              <a16:creationId xmlns:a16="http://schemas.microsoft.com/office/drawing/2014/main" id="{4655B35F-E11C-42D6-B70B-FE5F8B6F6EC2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453" name="Text Box 1">
          <a:extLst>
            <a:ext uri="{FF2B5EF4-FFF2-40B4-BE49-F238E27FC236}">
              <a16:creationId xmlns:a16="http://schemas.microsoft.com/office/drawing/2014/main" id="{37567BFB-0CF8-4061-B0ED-842C40ECE05E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454" name="Text Box 1">
          <a:extLst>
            <a:ext uri="{FF2B5EF4-FFF2-40B4-BE49-F238E27FC236}">
              <a16:creationId xmlns:a16="http://schemas.microsoft.com/office/drawing/2014/main" id="{47ECA73A-F65E-4758-89EB-4017C8C0AF5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455" name="Text Box 1">
          <a:extLst>
            <a:ext uri="{FF2B5EF4-FFF2-40B4-BE49-F238E27FC236}">
              <a16:creationId xmlns:a16="http://schemas.microsoft.com/office/drawing/2014/main" id="{F7F7A353-E45D-4544-B52A-59B07CB361B8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456" name="Text Box 1">
          <a:extLst>
            <a:ext uri="{FF2B5EF4-FFF2-40B4-BE49-F238E27FC236}">
              <a16:creationId xmlns:a16="http://schemas.microsoft.com/office/drawing/2014/main" id="{6893F77D-B5A5-40BA-B8DF-75BD143F679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457" name="Text Box 1">
          <a:extLst>
            <a:ext uri="{FF2B5EF4-FFF2-40B4-BE49-F238E27FC236}">
              <a16:creationId xmlns:a16="http://schemas.microsoft.com/office/drawing/2014/main" id="{2F84E5B5-3BE9-4EBB-AA69-A755FD407AF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458" name="Text Box 1">
          <a:extLst>
            <a:ext uri="{FF2B5EF4-FFF2-40B4-BE49-F238E27FC236}">
              <a16:creationId xmlns:a16="http://schemas.microsoft.com/office/drawing/2014/main" id="{3BBFF5F0-0026-4D78-A2FD-44CAB3A9DB7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459" name="Text Box 1">
          <a:extLst>
            <a:ext uri="{FF2B5EF4-FFF2-40B4-BE49-F238E27FC236}">
              <a16:creationId xmlns:a16="http://schemas.microsoft.com/office/drawing/2014/main" id="{19887C1B-304C-4C5D-B393-6D170D9A6268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460" name="Text Box 1">
          <a:extLst>
            <a:ext uri="{FF2B5EF4-FFF2-40B4-BE49-F238E27FC236}">
              <a16:creationId xmlns:a16="http://schemas.microsoft.com/office/drawing/2014/main" id="{55E42208-5F35-4F93-9602-5242E8FA389E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461" name="Text Box 1">
          <a:extLst>
            <a:ext uri="{FF2B5EF4-FFF2-40B4-BE49-F238E27FC236}">
              <a16:creationId xmlns:a16="http://schemas.microsoft.com/office/drawing/2014/main" id="{C15DEC9F-5472-4318-9C9E-0B609656CBF1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462" name="Text Box 1">
          <a:extLst>
            <a:ext uri="{FF2B5EF4-FFF2-40B4-BE49-F238E27FC236}">
              <a16:creationId xmlns:a16="http://schemas.microsoft.com/office/drawing/2014/main" id="{48409775-A367-4D13-AA2F-6C280E16865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463" name="Text Box 1">
          <a:extLst>
            <a:ext uri="{FF2B5EF4-FFF2-40B4-BE49-F238E27FC236}">
              <a16:creationId xmlns:a16="http://schemas.microsoft.com/office/drawing/2014/main" id="{50AE1FE7-6386-4FEA-90B9-EC8A70A5D2D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464" name="Text Box 1">
          <a:extLst>
            <a:ext uri="{FF2B5EF4-FFF2-40B4-BE49-F238E27FC236}">
              <a16:creationId xmlns:a16="http://schemas.microsoft.com/office/drawing/2014/main" id="{AFED8764-0A01-4FAA-A0C0-840575D79FA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465" name="Text Box 1">
          <a:extLst>
            <a:ext uri="{FF2B5EF4-FFF2-40B4-BE49-F238E27FC236}">
              <a16:creationId xmlns:a16="http://schemas.microsoft.com/office/drawing/2014/main" id="{22E24D26-3179-48F0-8CE7-97755BD42DA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466" name="Text Box 1">
          <a:extLst>
            <a:ext uri="{FF2B5EF4-FFF2-40B4-BE49-F238E27FC236}">
              <a16:creationId xmlns:a16="http://schemas.microsoft.com/office/drawing/2014/main" id="{0299066F-D447-4948-8B76-F88555AE1CC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467" name="Text Box 1">
          <a:extLst>
            <a:ext uri="{FF2B5EF4-FFF2-40B4-BE49-F238E27FC236}">
              <a16:creationId xmlns:a16="http://schemas.microsoft.com/office/drawing/2014/main" id="{254F060D-AA19-4590-9612-55F9848DA994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468" name="Text Box 1">
          <a:extLst>
            <a:ext uri="{FF2B5EF4-FFF2-40B4-BE49-F238E27FC236}">
              <a16:creationId xmlns:a16="http://schemas.microsoft.com/office/drawing/2014/main" id="{EDF40A61-37CB-41BD-BCE5-DF266B4C728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469" name="Text Box 1">
          <a:extLst>
            <a:ext uri="{FF2B5EF4-FFF2-40B4-BE49-F238E27FC236}">
              <a16:creationId xmlns:a16="http://schemas.microsoft.com/office/drawing/2014/main" id="{8F902241-696C-4628-AA7B-6E4B8D655E7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470" name="Text Box 1">
          <a:extLst>
            <a:ext uri="{FF2B5EF4-FFF2-40B4-BE49-F238E27FC236}">
              <a16:creationId xmlns:a16="http://schemas.microsoft.com/office/drawing/2014/main" id="{49266594-0DDF-4748-8954-22194E0CB77E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471" name="Text Box 1">
          <a:extLst>
            <a:ext uri="{FF2B5EF4-FFF2-40B4-BE49-F238E27FC236}">
              <a16:creationId xmlns:a16="http://schemas.microsoft.com/office/drawing/2014/main" id="{B23A6BB8-AC49-42D0-ADC9-ED2844A57F07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472" name="Text Box 1">
          <a:extLst>
            <a:ext uri="{FF2B5EF4-FFF2-40B4-BE49-F238E27FC236}">
              <a16:creationId xmlns:a16="http://schemas.microsoft.com/office/drawing/2014/main" id="{667476D1-60A0-4C38-B641-CE72B2F99F6D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473" name="Text Box 1">
          <a:extLst>
            <a:ext uri="{FF2B5EF4-FFF2-40B4-BE49-F238E27FC236}">
              <a16:creationId xmlns:a16="http://schemas.microsoft.com/office/drawing/2014/main" id="{3AF1FBD0-88D4-46BB-9C67-5B5377C5C56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474" name="Text Box 1">
          <a:extLst>
            <a:ext uri="{FF2B5EF4-FFF2-40B4-BE49-F238E27FC236}">
              <a16:creationId xmlns:a16="http://schemas.microsoft.com/office/drawing/2014/main" id="{D7F2C77A-5EF4-4D4D-B492-B9DE3C70EAD8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475" name="Text Box 1">
          <a:extLst>
            <a:ext uri="{FF2B5EF4-FFF2-40B4-BE49-F238E27FC236}">
              <a16:creationId xmlns:a16="http://schemas.microsoft.com/office/drawing/2014/main" id="{EEE5D568-D7A9-47F3-9596-E1FE4301862E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476" name="Text Box 1">
          <a:extLst>
            <a:ext uri="{FF2B5EF4-FFF2-40B4-BE49-F238E27FC236}">
              <a16:creationId xmlns:a16="http://schemas.microsoft.com/office/drawing/2014/main" id="{0943B0C4-3CD7-414B-9E13-71B8EEE78E8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477" name="Text Box 1">
          <a:extLst>
            <a:ext uri="{FF2B5EF4-FFF2-40B4-BE49-F238E27FC236}">
              <a16:creationId xmlns:a16="http://schemas.microsoft.com/office/drawing/2014/main" id="{E95CEA5A-7A7E-4835-95FE-6443F896A6F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478" name="Text Box 1">
          <a:extLst>
            <a:ext uri="{FF2B5EF4-FFF2-40B4-BE49-F238E27FC236}">
              <a16:creationId xmlns:a16="http://schemas.microsoft.com/office/drawing/2014/main" id="{15AF2717-E019-4556-AF68-EA0D78925EEC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479" name="Text Box 1">
          <a:extLst>
            <a:ext uri="{FF2B5EF4-FFF2-40B4-BE49-F238E27FC236}">
              <a16:creationId xmlns:a16="http://schemas.microsoft.com/office/drawing/2014/main" id="{757FB54E-E281-4DC7-8398-5C2280EDC2A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480" name="Text Box 1">
          <a:extLst>
            <a:ext uri="{FF2B5EF4-FFF2-40B4-BE49-F238E27FC236}">
              <a16:creationId xmlns:a16="http://schemas.microsoft.com/office/drawing/2014/main" id="{5483BCC1-0587-42D2-B32E-E472B2C050C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481" name="Text Box 1">
          <a:extLst>
            <a:ext uri="{FF2B5EF4-FFF2-40B4-BE49-F238E27FC236}">
              <a16:creationId xmlns:a16="http://schemas.microsoft.com/office/drawing/2014/main" id="{B91F6E47-2BAC-40D8-867D-4B469052A25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482" name="Text Box 1">
          <a:extLst>
            <a:ext uri="{FF2B5EF4-FFF2-40B4-BE49-F238E27FC236}">
              <a16:creationId xmlns:a16="http://schemas.microsoft.com/office/drawing/2014/main" id="{9B747CB6-2776-435C-83D5-28DCBDF7DC42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483" name="Text Box 1">
          <a:extLst>
            <a:ext uri="{FF2B5EF4-FFF2-40B4-BE49-F238E27FC236}">
              <a16:creationId xmlns:a16="http://schemas.microsoft.com/office/drawing/2014/main" id="{DA02AAFA-464A-4973-9C92-6D749FC28324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484" name="Text Box 1">
          <a:extLst>
            <a:ext uri="{FF2B5EF4-FFF2-40B4-BE49-F238E27FC236}">
              <a16:creationId xmlns:a16="http://schemas.microsoft.com/office/drawing/2014/main" id="{F84D09C4-BDB0-404B-9F28-DD39B2DF26BA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485" name="Text Box 1">
          <a:extLst>
            <a:ext uri="{FF2B5EF4-FFF2-40B4-BE49-F238E27FC236}">
              <a16:creationId xmlns:a16="http://schemas.microsoft.com/office/drawing/2014/main" id="{4570C81A-6B5A-4AF4-8FDB-5859481D78E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486" name="Text Box 1">
          <a:extLst>
            <a:ext uri="{FF2B5EF4-FFF2-40B4-BE49-F238E27FC236}">
              <a16:creationId xmlns:a16="http://schemas.microsoft.com/office/drawing/2014/main" id="{4058080B-2C5B-4B69-86DE-37FE372CA194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487" name="Text Box 1">
          <a:extLst>
            <a:ext uri="{FF2B5EF4-FFF2-40B4-BE49-F238E27FC236}">
              <a16:creationId xmlns:a16="http://schemas.microsoft.com/office/drawing/2014/main" id="{E0A366A5-BBAE-453F-BAE6-0EEFF6214CFC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488" name="Text Box 1">
          <a:extLst>
            <a:ext uri="{FF2B5EF4-FFF2-40B4-BE49-F238E27FC236}">
              <a16:creationId xmlns:a16="http://schemas.microsoft.com/office/drawing/2014/main" id="{2D971C47-8F2C-419B-AAF9-975ED419109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489" name="Text Box 1">
          <a:extLst>
            <a:ext uri="{FF2B5EF4-FFF2-40B4-BE49-F238E27FC236}">
              <a16:creationId xmlns:a16="http://schemas.microsoft.com/office/drawing/2014/main" id="{2258C1BB-8788-44AA-9426-AE46883BDE74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490" name="Text Box 1">
          <a:extLst>
            <a:ext uri="{FF2B5EF4-FFF2-40B4-BE49-F238E27FC236}">
              <a16:creationId xmlns:a16="http://schemas.microsoft.com/office/drawing/2014/main" id="{A18B8712-1120-4DAF-B16D-D13D70C22847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491" name="Text Box 1">
          <a:extLst>
            <a:ext uri="{FF2B5EF4-FFF2-40B4-BE49-F238E27FC236}">
              <a16:creationId xmlns:a16="http://schemas.microsoft.com/office/drawing/2014/main" id="{9BCF2CFD-746F-42B2-B225-5722CE94783C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492" name="Text Box 1">
          <a:extLst>
            <a:ext uri="{FF2B5EF4-FFF2-40B4-BE49-F238E27FC236}">
              <a16:creationId xmlns:a16="http://schemas.microsoft.com/office/drawing/2014/main" id="{E6E2B115-5DFC-4736-932F-29E79A208C7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493" name="Text Box 1">
          <a:extLst>
            <a:ext uri="{FF2B5EF4-FFF2-40B4-BE49-F238E27FC236}">
              <a16:creationId xmlns:a16="http://schemas.microsoft.com/office/drawing/2014/main" id="{89642107-B9B7-4E6D-83FB-E40E3CDDB312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494" name="Text Box 1">
          <a:extLst>
            <a:ext uri="{FF2B5EF4-FFF2-40B4-BE49-F238E27FC236}">
              <a16:creationId xmlns:a16="http://schemas.microsoft.com/office/drawing/2014/main" id="{7AFC6C9A-926C-4C74-BE04-BC6DA9C0F1E8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495" name="Text Box 1">
          <a:extLst>
            <a:ext uri="{FF2B5EF4-FFF2-40B4-BE49-F238E27FC236}">
              <a16:creationId xmlns:a16="http://schemas.microsoft.com/office/drawing/2014/main" id="{241AEB8E-C2D2-4090-A6A8-CC764236BA47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496" name="Text Box 1">
          <a:extLst>
            <a:ext uri="{FF2B5EF4-FFF2-40B4-BE49-F238E27FC236}">
              <a16:creationId xmlns:a16="http://schemas.microsoft.com/office/drawing/2014/main" id="{47109A09-7D36-4F06-B14D-75338733455D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497" name="Text Box 1">
          <a:extLst>
            <a:ext uri="{FF2B5EF4-FFF2-40B4-BE49-F238E27FC236}">
              <a16:creationId xmlns:a16="http://schemas.microsoft.com/office/drawing/2014/main" id="{B0B9E491-BDE1-4B22-95A5-C3753B1AF45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498" name="Text Box 1">
          <a:extLst>
            <a:ext uri="{FF2B5EF4-FFF2-40B4-BE49-F238E27FC236}">
              <a16:creationId xmlns:a16="http://schemas.microsoft.com/office/drawing/2014/main" id="{E3FA84A7-21FE-4516-B873-AC47A9942F6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499" name="Text Box 1">
          <a:extLst>
            <a:ext uri="{FF2B5EF4-FFF2-40B4-BE49-F238E27FC236}">
              <a16:creationId xmlns:a16="http://schemas.microsoft.com/office/drawing/2014/main" id="{5153B3FA-01CF-4086-A3E4-DD5DDB401E24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500" name="Text Box 1">
          <a:extLst>
            <a:ext uri="{FF2B5EF4-FFF2-40B4-BE49-F238E27FC236}">
              <a16:creationId xmlns:a16="http://schemas.microsoft.com/office/drawing/2014/main" id="{E3D3D01D-7743-43F8-A565-0A503D2A532E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501" name="Text Box 1">
          <a:extLst>
            <a:ext uri="{FF2B5EF4-FFF2-40B4-BE49-F238E27FC236}">
              <a16:creationId xmlns:a16="http://schemas.microsoft.com/office/drawing/2014/main" id="{23D72762-9E58-4A2F-AA05-394EF1B8646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502" name="Text Box 1">
          <a:extLst>
            <a:ext uri="{FF2B5EF4-FFF2-40B4-BE49-F238E27FC236}">
              <a16:creationId xmlns:a16="http://schemas.microsoft.com/office/drawing/2014/main" id="{83B64D6F-6B34-4A58-B43B-AC5B4D534D2E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503" name="Text Box 1">
          <a:extLst>
            <a:ext uri="{FF2B5EF4-FFF2-40B4-BE49-F238E27FC236}">
              <a16:creationId xmlns:a16="http://schemas.microsoft.com/office/drawing/2014/main" id="{1CEE4A0D-134E-45A6-8CDE-33A7781CFB2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504" name="Text Box 1">
          <a:extLst>
            <a:ext uri="{FF2B5EF4-FFF2-40B4-BE49-F238E27FC236}">
              <a16:creationId xmlns:a16="http://schemas.microsoft.com/office/drawing/2014/main" id="{8BA4ECE8-6EED-4EE7-B4B1-6FCB2DA013F2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505" name="Text Box 1">
          <a:extLst>
            <a:ext uri="{FF2B5EF4-FFF2-40B4-BE49-F238E27FC236}">
              <a16:creationId xmlns:a16="http://schemas.microsoft.com/office/drawing/2014/main" id="{DB0DA24E-EBA3-46E7-80BE-C3B572D521E1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506" name="Text Box 1">
          <a:extLst>
            <a:ext uri="{FF2B5EF4-FFF2-40B4-BE49-F238E27FC236}">
              <a16:creationId xmlns:a16="http://schemas.microsoft.com/office/drawing/2014/main" id="{EFCCF7B4-F76D-4028-AE79-917EE9DCDA5E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507" name="Text Box 1">
          <a:extLst>
            <a:ext uri="{FF2B5EF4-FFF2-40B4-BE49-F238E27FC236}">
              <a16:creationId xmlns:a16="http://schemas.microsoft.com/office/drawing/2014/main" id="{5B22DB3F-6C0E-4100-865F-6405034E13D1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508" name="Text Box 1">
          <a:extLst>
            <a:ext uri="{FF2B5EF4-FFF2-40B4-BE49-F238E27FC236}">
              <a16:creationId xmlns:a16="http://schemas.microsoft.com/office/drawing/2014/main" id="{BA0BC296-4600-42BD-A895-22848FD02F0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509" name="Text Box 1">
          <a:extLst>
            <a:ext uri="{FF2B5EF4-FFF2-40B4-BE49-F238E27FC236}">
              <a16:creationId xmlns:a16="http://schemas.microsoft.com/office/drawing/2014/main" id="{96DA38AD-BBD4-4F26-A512-CF7A17FFE74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510" name="Text Box 1">
          <a:extLst>
            <a:ext uri="{FF2B5EF4-FFF2-40B4-BE49-F238E27FC236}">
              <a16:creationId xmlns:a16="http://schemas.microsoft.com/office/drawing/2014/main" id="{D196F6BB-B858-473F-85F4-A9B95F126A0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511" name="Text Box 1">
          <a:extLst>
            <a:ext uri="{FF2B5EF4-FFF2-40B4-BE49-F238E27FC236}">
              <a16:creationId xmlns:a16="http://schemas.microsoft.com/office/drawing/2014/main" id="{3438F50C-0606-4F02-8876-65AE72F7DBC8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512" name="Text Box 1">
          <a:extLst>
            <a:ext uri="{FF2B5EF4-FFF2-40B4-BE49-F238E27FC236}">
              <a16:creationId xmlns:a16="http://schemas.microsoft.com/office/drawing/2014/main" id="{08153678-BBFB-4B3B-9891-8E6C7741C21C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513" name="Text Box 1">
          <a:extLst>
            <a:ext uri="{FF2B5EF4-FFF2-40B4-BE49-F238E27FC236}">
              <a16:creationId xmlns:a16="http://schemas.microsoft.com/office/drawing/2014/main" id="{716F4C2E-B4F6-4715-9BD8-54D3C9D9BF7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514" name="Text Box 1">
          <a:extLst>
            <a:ext uri="{FF2B5EF4-FFF2-40B4-BE49-F238E27FC236}">
              <a16:creationId xmlns:a16="http://schemas.microsoft.com/office/drawing/2014/main" id="{7EA942B3-18CA-46FB-BCF0-7D8C5682DB2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515" name="Text Box 1">
          <a:extLst>
            <a:ext uri="{FF2B5EF4-FFF2-40B4-BE49-F238E27FC236}">
              <a16:creationId xmlns:a16="http://schemas.microsoft.com/office/drawing/2014/main" id="{C8BCD866-AC62-4F48-9F39-B6B75708EB68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516" name="Text Box 1">
          <a:extLst>
            <a:ext uri="{FF2B5EF4-FFF2-40B4-BE49-F238E27FC236}">
              <a16:creationId xmlns:a16="http://schemas.microsoft.com/office/drawing/2014/main" id="{51D2FBC5-B058-42C6-B114-F2CBF43775B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517" name="Text Box 1">
          <a:extLst>
            <a:ext uri="{FF2B5EF4-FFF2-40B4-BE49-F238E27FC236}">
              <a16:creationId xmlns:a16="http://schemas.microsoft.com/office/drawing/2014/main" id="{F8667C13-FE83-4724-A8C0-3F1338F2FCA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518" name="Text Box 1">
          <a:extLst>
            <a:ext uri="{FF2B5EF4-FFF2-40B4-BE49-F238E27FC236}">
              <a16:creationId xmlns:a16="http://schemas.microsoft.com/office/drawing/2014/main" id="{03DF0B84-0BBC-4E45-B478-2EB36094F06D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519" name="Text Box 1">
          <a:extLst>
            <a:ext uri="{FF2B5EF4-FFF2-40B4-BE49-F238E27FC236}">
              <a16:creationId xmlns:a16="http://schemas.microsoft.com/office/drawing/2014/main" id="{0DA7C7D6-E02A-4B25-94B7-DA928CB8EC0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520" name="Text Box 1">
          <a:extLst>
            <a:ext uri="{FF2B5EF4-FFF2-40B4-BE49-F238E27FC236}">
              <a16:creationId xmlns:a16="http://schemas.microsoft.com/office/drawing/2014/main" id="{618D6FD8-5C49-49E5-835C-D39EAC354ED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521" name="Text Box 1">
          <a:extLst>
            <a:ext uri="{FF2B5EF4-FFF2-40B4-BE49-F238E27FC236}">
              <a16:creationId xmlns:a16="http://schemas.microsoft.com/office/drawing/2014/main" id="{B4AAA08B-EA61-4A82-BB4E-5167AB13EDC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522" name="Text Box 1">
          <a:extLst>
            <a:ext uri="{FF2B5EF4-FFF2-40B4-BE49-F238E27FC236}">
              <a16:creationId xmlns:a16="http://schemas.microsoft.com/office/drawing/2014/main" id="{BC9145D4-CEF8-4E53-87A1-601A7D2CA0F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523" name="Text Box 1">
          <a:extLst>
            <a:ext uri="{FF2B5EF4-FFF2-40B4-BE49-F238E27FC236}">
              <a16:creationId xmlns:a16="http://schemas.microsoft.com/office/drawing/2014/main" id="{71320B21-AC07-4602-8FDE-C59065F2A471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524" name="Text Box 1">
          <a:extLst>
            <a:ext uri="{FF2B5EF4-FFF2-40B4-BE49-F238E27FC236}">
              <a16:creationId xmlns:a16="http://schemas.microsoft.com/office/drawing/2014/main" id="{61EE7288-88F7-4E22-BAA3-39BB45B06ECC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525" name="Text Box 1">
          <a:extLst>
            <a:ext uri="{FF2B5EF4-FFF2-40B4-BE49-F238E27FC236}">
              <a16:creationId xmlns:a16="http://schemas.microsoft.com/office/drawing/2014/main" id="{2542BAE2-2141-4227-AE4F-6C067EF3B93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526" name="Text Box 1">
          <a:extLst>
            <a:ext uri="{FF2B5EF4-FFF2-40B4-BE49-F238E27FC236}">
              <a16:creationId xmlns:a16="http://schemas.microsoft.com/office/drawing/2014/main" id="{D4855A5E-FA55-480B-A9D8-43D5A2557B7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527" name="Text Box 1">
          <a:extLst>
            <a:ext uri="{FF2B5EF4-FFF2-40B4-BE49-F238E27FC236}">
              <a16:creationId xmlns:a16="http://schemas.microsoft.com/office/drawing/2014/main" id="{B25273E0-C26D-4CD5-A43F-8B9FC9D16C8D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528" name="Text Box 1">
          <a:extLst>
            <a:ext uri="{FF2B5EF4-FFF2-40B4-BE49-F238E27FC236}">
              <a16:creationId xmlns:a16="http://schemas.microsoft.com/office/drawing/2014/main" id="{EB94BAA8-D71B-4ACA-9CE0-C0FFDBE4CA8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529" name="Text Box 1">
          <a:extLst>
            <a:ext uri="{FF2B5EF4-FFF2-40B4-BE49-F238E27FC236}">
              <a16:creationId xmlns:a16="http://schemas.microsoft.com/office/drawing/2014/main" id="{B2324C03-55DA-4609-BF2B-AEF856FF75F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530" name="Text Box 1">
          <a:extLst>
            <a:ext uri="{FF2B5EF4-FFF2-40B4-BE49-F238E27FC236}">
              <a16:creationId xmlns:a16="http://schemas.microsoft.com/office/drawing/2014/main" id="{4362A1C5-59C5-4AE6-A071-9BDDAA23B721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531" name="Text Box 1">
          <a:extLst>
            <a:ext uri="{FF2B5EF4-FFF2-40B4-BE49-F238E27FC236}">
              <a16:creationId xmlns:a16="http://schemas.microsoft.com/office/drawing/2014/main" id="{8AFD4BDE-1FCD-4BFE-A12C-4D6CE831540C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532" name="Text Box 1">
          <a:extLst>
            <a:ext uri="{FF2B5EF4-FFF2-40B4-BE49-F238E27FC236}">
              <a16:creationId xmlns:a16="http://schemas.microsoft.com/office/drawing/2014/main" id="{2DF78676-B21F-4828-A34B-D3D706A1D074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533" name="Text Box 1">
          <a:extLst>
            <a:ext uri="{FF2B5EF4-FFF2-40B4-BE49-F238E27FC236}">
              <a16:creationId xmlns:a16="http://schemas.microsoft.com/office/drawing/2014/main" id="{6C726010-373D-4C47-A9F6-A3DAF22C9C9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534" name="Text Box 1">
          <a:extLst>
            <a:ext uri="{FF2B5EF4-FFF2-40B4-BE49-F238E27FC236}">
              <a16:creationId xmlns:a16="http://schemas.microsoft.com/office/drawing/2014/main" id="{CD4C7B29-7A85-401E-9B85-5407E109EE81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535" name="Text Box 1">
          <a:extLst>
            <a:ext uri="{FF2B5EF4-FFF2-40B4-BE49-F238E27FC236}">
              <a16:creationId xmlns:a16="http://schemas.microsoft.com/office/drawing/2014/main" id="{7E191283-EB36-4879-A62F-EF1ED8D32A4A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536" name="Text Box 1">
          <a:extLst>
            <a:ext uri="{FF2B5EF4-FFF2-40B4-BE49-F238E27FC236}">
              <a16:creationId xmlns:a16="http://schemas.microsoft.com/office/drawing/2014/main" id="{E1339C83-AEA3-4391-94FC-05E09547767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537" name="Text Box 1">
          <a:extLst>
            <a:ext uri="{FF2B5EF4-FFF2-40B4-BE49-F238E27FC236}">
              <a16:creationId xmlns:a16="http://schemas.microsoft.com/office/drawing/2014/main" id="{28CD8FCA-1252-4340-B63C-1E08846CD077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538" name="Text Box 1">
          <a:extLst>
            <a:ext uri="{FF2B5EF4-FFF2-40B4-BE49-F238E27FC236}">
              <a16:creationId xmlns:a16="http://schemas.microsoft.com/office/drawing/2014/main" id="{327DA0E7-5B69-490C-A38C-A374817AA8C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539" name="Text Box 1">
          <a:extLst>
            <a:ext uri="{FF2B5EF4-FFF2-40B4-BE49-F238E27FC236}">
              <a16:creationId xmlns:a16="http://schemas.microsoft.com/office/drawing/2014/main" id="{E9445237-9895-4FBC-AC3A-947140473817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540" name="Text Box 1">
          <a:extLst>
            <a:ext uri="{FF2B5EF4-FFF2-40B4-BE49-F238E27FC236}">
              <a16:creationId xmlns:a16="http://schemas.microsoft.com/office/drawing/2014/main" id="{7D813B68-78CB-4F23-B8E5-619E5EFFD19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541" name="Text Box 1">
          <a:extLst>
            <a:ext uri="{FF2B5EF4-FFF2-40B4-BE49-F238E27FC236}">
              <a16:creationId xmlns:a16="http://schemas.microsoft.com/office/drawing/2014/main" id="{FE3076EA-F09E-4029-8575-20800B84EE28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542" name="Text Box 1">
          <a:extLst>
            <a:ext uri="{FF2B5EF4-FFF2-40B4-BE49-F238E27FC236}">
              <a16:creationId xmlns:a16="http://schemas.microsoft.com/office/drawing/2014/main" id="{893682A9-D67A-470B-A477-E69470B952DA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543" name="Text Box 1">
          <a:extLst>
            <a:ext uri="{FF2B5EF4-FFF2-40B4-BE49-F238E27FC236}">
              <a16:creationId xmlns:a16="http://schemas.microsoft.com/office/drawing/2014/main" id="{F4F802C1-0054-48BA-BDF2-7F4FF1E8398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544" name="Text Box 1">
          <a:extLst>
            <a:ext uri="{FF2B5EF4-FFF2-40B4-BE49-F238E27FC236}">
              <a16:creationId xmlns:a16="http://schemas.microsoft.com/office/drawing/2014/main" id="{758E4388-EB31-4F55-A04A-7A1C6839C25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545" name="Text Box 1">
          <a:extLst>
            <a:ext uri="{FF2B5EF4-FFF2-40B4-BE49-F238E27FC236}">
              <a16:creationId xmlns:a16="http://schemas.microsoft.com/office/drawing/2014/main" id="{254417A5-AE43-4CBB-BB60-5A9786725EF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546" name="Text Box 1">
          <a:extLst>
            <a:ext uri="{FF2B5EF4-FFF2-40B4-BE49-F238E27FC236}">
              <a16:creationId xmlns:a16="http://schemas.microsoft.com/office/drawing/2014/main" id="{7ABBB6AC-8EC2-4D30-B504-35BCF0D6E8D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547" name="Text Box 1">
          <a:extLst>
            <a:ext uri="{FF2B5EF4-FFF2-40B4-BE49-F238E27FC236}">
              <a16:creationId xmlns:a16="http://schemas.microsoft.com/office/drawing/2014/main" id="{22308300-ABCE-459B-A55A-890CFECC2BE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548" name="Text Box 1">
          <a:extLst>
            <a:ext uri="{FF2B5EF4-FFF2-40B4-BE49-F238E27FC236}">
              <a16:creationId xmlns:a16="http://schemas.microsoft.com/office/drawing/2014/main" id="{C2B90AE9-684B-405D-9464-A1ACDCB3D6E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549" name="Text Box 1">
          <a:extLst>
            <a:ext uri="{FF2B5EF4-FFF2-40B4-BE49-F238E27FC236}">
              <a16:creationId xmlns:a16="http://schemas.microsoft.com/office/drawing/2014/main" id="{3C85BAAA-8A2D-4587-97E0-56A9973DA3DA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550" name="Text Box 1">
          <a:extLst>
            <a:ext uri="{FF2B5EF4-FFF2-40B4-BE49-F238E27FC236}">
              <a16:creationId xmlns:a16="http://schemas.microsoft.com/office/drawing/2014/main" id="{85DEA44E-9F7E-4528-8076-EEC370CC69A8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551" name="Text Box 1">
          <a:extLst>
            <a:ext uri="{FF2B5EF4-FFF2-40B4-BE49-F238E27FC236}">
              <a16:creationId xmlns:a16="http://schemas.microsoft.com/office/drawing/2014/main" id="{776C2322-1DB3-405A-B572-937EBCD620B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552" name="Text Box 1">
          <a:extLst>
            <a:ext uri="{FF2B5EF4-FFF2-40B4-BE49-F238E27FC236}">
              <a16:creationId xmlns:a16="http://schemas.microsoft.com/office/drawing/2014/main" id="{A3728727-2D06-4B62-A9AE-EE83FB76E1FC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553" name="Text Box 1">
          <a:extLst>
            <a:ext uri="{FF2B5EF4-FFF2-40B4-BE49-F238E27FC236}">
              <a16:creationId xmlns:a16="http://schemas.microsoft.com/office/drawing/2014/main" id="{A27AB465-E6A5-4613-A98C-1F7C3A2388AC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554" name="Text Box 1">
          <a:extLst>
            <a:ext uri="{FF2B5EF4-FFF2-40B4-BE49-F238E27FC236}">
              <a16:creationId xmlns:a16="http://schemas.microsoft.com/office/drawing/2014/main" id="{1AAF28ED-DD49-4DFC-B2F5-6213CFA80757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555" name="Text Box 1">
          <a:extLst>
            <a:ext uri="{FF2B5EF4-FFF2-40B4-BE49-F238E27FC236}">
              <a16:creationId xmlns:a16="http://schemas.microsoft.com/office/drawing/2014/main" id="{43750474-3187-4355-97B8-47A5A28AE69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556" name="Text Box 1">
          <a:extLst>
            <a:ext uri="{FF2B5EF4-FFF2-40B4-BE49-F238E27FC236}">
              <a16:creationId xmlns:a16="http://schemas.microsoft.com/office/drawing/2014/main" id="{A5E718C6-C9FB-4B0C-AE32-99477B795672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557" name="Text Box 1">
          <a:extLst>
            <a:ext uri="{FF2B5EF4-FFF2-40B4-BE49-F238E27FC236}">
              <a16:creationId xmlns:a16="http://schemas.microsoft.com/office/drawing/2014/main" id="{DFAEC560-3453-4312-BA07-47FD272EEF5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558" name="Text Box 1">
          <a:extLst>
            <a:ext uri="{FF2B5EF4-FFF2-40B4-BE49-F238E27FC236}">
              <a16:creationId xmlns:a16="http://schemas.microsoft.com/office/drawing/2014/main" id="{E3F0050D-A134-4375-B579-D910E4715A4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559" name="Text Box 1">
          <a:extLst>
            <a:ext uri="{FF2B5EF4-FFF2-40B4-BE49-F238E27FC236}">
              <a16:creationId xmlns:a16="http://schemas.microsoft.com/office/drawing/2014/main" id="{58E3E114-8C6A-442F-B646-B6347FCF98DA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560" name="Text Box 1">
          <a:extLst>
            <a:ext uri="{FF2B5EF4-FFF2-40B4-BE49-F238E27FC236}">
              <a16:creationId xmlns:a16="http://schemas.microsoft.com/office/drawing/2014/main" id="{CFF14404-EB81-4097-9D36-2629E92F23A1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561" name="Text Box 1">
          <a:extLst>
            <a:ext uri="{FF2B5EF4-FFF2-40B4-BE49-F238E27FC236}">
              <a16:creationId xmlns:a16="http://schemas.microsoft.com/office/drawing/2014/main" id="{06C76007-C51E-4FF5-9254-56AE0A80A544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562" name="Text Box 1">
          <a:extLst>
            <a:ext uri="{FF2B5EF4-FFF2-40B4-BE49-F238E27FC236}">
              <a16:creationId xmlns:a16="http://schemas.microsoft.com/office/drawing/2014/main" id="{92FF3FFA-E311-4A86-BC70-9BE7CF9A4DE1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563" name="Text Box 1">
          <a:extLst>
            <a:ext uri="{FF2B5EF4-FFF2-40B4-BE49-F238E27FC236}">
              <a16:creationId xmlns:a16="http://schemas.microsoft.com/office/drawing/2014/main" id="{68340935-9970-4DCE-A35F-D30C379641CA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564" name="Text Box 1">
          <a:extLst>
            <a:ext uri="{FF2B5EF4-FFF2-40B4-BE49-F238E27FC236}">
              <a16:creationId xmlns:a16="http://schemas.microsoft.com/office/drawing/2014/main" id="{36FA2F68-9EB4-48E7-9D7F-10222E54CC2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565" name="Text Box 1">
          <a:extLst>
            <a:ext uri="{FF2B5EF4-FFF2-40B4-BE49-F238E27FC236}">
              <a16:creationId xmlns:a16="http://schemas.microsoft.com/office/drawing/2014/main" id="{ABCC83C7-D36F-487B-8ED1-8B1F01ACF86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566" name="Text Box 1">
          <a:extLst>
            <a:ext uri="{FF2B5EF4-FFF2-40B4-BE49-F238E27FC236}">
              <a16:creationId xmlns:a16="http://schemas.microsoft.com/office/drawing/2014/main" id="{40362E81-8422-497A-A58E-0CD3F03ECEEA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567" name="Text Box 1">
          <a:extLst>
            <a:ext uri="{FF2B5EF4-FFF2-40B4-BE49-F238E27FC236}">
              <a16:creationId xmlns:a16="http://schemas.microsoft.com/office/drawing/2014/main" id="{6CC515F8-BDF4-4A55-8C75-ABCFDFDBE60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568" name="Text Box 1">
          <a:extLst>
            <a:ext uri="{FF2B5EF4-FFF2-40B4-BE49-F238E27FC236}">
              <a16:creationId xmlns:a16="http://schemas.microsoft.com/office/drawing/2014/main" id="{82CFE5B0-9442-4DBE-AA40-23065DEF6A11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569" name="Text Box 1">
          <a:extLst>
            <a:ext uri="{FF2B5EF4-FFF2-40B4-BE49-F238E27FC236}">
              <a16:creationId xmlns:a16="http://schemas.microsoft.com/office/drawing/2014/main" id="{C005F7F4-7CCB-4AE5-A0AB-257F2E7A9E2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570" name="Text Box 1">
          <a:extLst>
            <a:ext uri="{FF2B5EF4-FFF2-40B4-BE49-F238E27FC236}">
              <a16:creationId xmlns:a16="http://schemas.microsoft.com/office/drawing/2014/main" id="{4461817A-FDAD-49A4-AC23-145E3B83A53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571" name="Text Box 1">
          <a:extLst>
            <a:ext uri="{FF2B5EF4-FFF2-40B4-BE49-F238E27FC236}">
              <a16:creationId xmlns:a16="http://schemas.microsoft.com/office/drawing/2014/main" id="{0E6C31EB-6CD8-4A02-B1B0-6EE0CD16A441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572" name="Text Box 1">
          <a:extLst>
            <a:ext uri="{FF2B5EF4-FFF2-40B4-BE49-F238E27FC236}">
              <a16:creationId xmlns:a16="http://schemas.microsoft.com/office/drawing/2014/main" id="{9C14584E-9BDD-44A6-B6E3-C9C60B60388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573" name="Text Box 1">
          <a:extLst>
            <a:ext uri="{FF2B5EF4-FFF2-40B4-BE49-F238E27FC236}">
              <a16:creationId xmlns:a16="http://schemas.microsoft.com/office/drawing/2014/main" id="{32D03533-B581-43C8-A12B-7123F5B2BEA7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574" name="Text Box 1">
          <a:extLst>
            <a:ext uri="{FF2B5EF4-FFF2-40B4-BE49-F238E27FC236}">
              <a16:creationId xmlns:a16="http://schemas.microsoft.com/office/drawing/2014/main" id="{BD4E6E2A-B4CB-4499-AEFF-0DDD6202429A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575" name="Text Box 1">
          <a:extLst>
            <a:ext uri="{FF2B5EF4-FFF2-40B4-BE49-F238E27FC236}">
              <a16:creationId xmlns:a16="http://schemas.microsoft.com/office/drawing/2014/main" id="{0FDA68E3-87F1-48D1-A28F-44BC5E89DED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576" name="Text Box 1">
          <a:extLst>
            <a:ext uri="{FF2B5EF4-FFF2-40B4-BE49-F238E27FC236}">
              <a16:creationId xmlns:a16="http://schemas.microsoft.com/office/drawing/2014/main" id="{CCB308D1-B184-496C-83A4-0EBCCAE8A568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577" name="Text Box 1">
          <a:extLst>
            <a:ext uri="{FF2B5EF4-FFF2-40B4-BE49-F238E27FC236}">
              <a16:creationId xmlns:a16="http://schemas.microsoft.com/office/drawing/2014/main" id="{B6B73D10-4BA8-4366-A7CC-232804B0D684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578" name="Text Box 1">
          <a:extLst>
            <a:ext uri="{FF2B5EF4-FFF2-40B4-BE49-F238E27FC236}">
              <a16:creationId xmlns:a16="http://schemas.microsoft.com/office/drawing/2014/main" id="{2BA7FAB3-2D7C-499D-9D81-0D51542C66A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579" name="Text Box 1">
          <a:extLst>
            <a:ext uri="{FF2B5EF4-FFF2-40B4-BE49-F238E27FC236}">
              <a16:creationId xmlns:a16="http://schemas.microsoft.com/office/drawing/2014/main" id="{474CAFD4-A501-4A75-B042-ABF80FA67C07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580" name="Text Box 1">
          <a:extLst>
            <a:ext uri="{FF2B5EF4-FFF2-40B4-BE49-F238E27FC236}">
              <a16:creationId xmlns:a16="http://schemas.microsoft.com/office/drawing/2014/main" id="{13E9280F-B980-4E9B-ACD4-E7F154B3D28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581" name="Text Box 1">
          <a:extLst>
            <a:ext uri="{FF2B5EF4-FFF2-40B4-BE49-F238E27FC236}">
              <a16:creationId xmlns:a16="http://schemas.microsoft.com/office/drawing/2014/main" id="{0D32D099-30F5-4D77-8635-2EA54F2DAC6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582" name="Text Box 1">
          <a:extLst>
            <a:ext uri="{FF2B5EF4-FFF2-40B4-BE49-F238E27FC236}">
              <a16:creationId xmlns:a16="http://schemas.microsoft.com/office/drawing/2014/main" id="{46A3EB09-677D-4569-919A-DB79887D476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583" name="Text Box 1">
          <a:extLst>
            <a:ext uri="{FF2B5EF4-FFF2-40B4-BE49-F238E27FC236}">
              <a16:creationId xmlns:a16="http://schemas.microsoft.com/office/drawing/2014/main" id="{0E413DA0-580D-478E-994C-3C6E1A96895D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584" name="Text Box 1">
          <a:extLst>
            <a:ext uri="{FF2B5EF4-FFF2-40B4-BE49-F238E27FC236}">
              <a16:creationId xmlns:a16="http://schemas.microsoft.com/office/drawing/2014/main" id="{E522509A-AC7D-4DA5-A6C6-179E03939044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585" name="Text Box 1">
          <a:extLst>
            <a:ext uri="{FF2B5EF4-FFF2-40B4-BE49-F238E27FC236}">
              <a16:creationId xmlns:a16="http://schemas.microsoft.com/office/drawing/2014/main" id="{D4605B0E-8D33-4E56-9F60-8A6CA220BCD8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586" name="Text Box 1">
          <a:extLst>
            <a:ext uri="{FF2B5EF4-FFF2-40B4-BE49-F238E27FC236}">
              <a16:creationId xmlns:a16="http://schemas.microsoft.com/office/drawing/2014/main" id="{0417435D-856D-4577-A96C-6C7F8653172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587" name="Text Box 1">
          <a:extLst>
            <a:ext uri="{FF2B5EF4-FFF2-40B4-BE49-F238E27FC236}">
              <a16:creationId xmlns:a16="http://schemas.microsoft.com/office/drawing/2014/main" id="{A98FA9CD-D078-4F0E-9A75-44AE9D482AF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588" name="Text Box 1">
          <a:extLst>
            <a:ext uri="{FF2B5EF4-FFF2-40B4-BE49-F238E27FC236}">
              <a16:creationId xmlns:a16="http://schemas.microsoft.com/office/drawing/2014/main" id="{848D5416-BCBB-49BD-B880-2DFDB861AEBE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589" name="Text Box 1">
          <a:extLst>
            <a:ext uri="{FF2B5EF4-FFF2-40B4-BE49-F238E27FC236}">
              <a16:creationId xmlns:a16="http://schemas.microsoft.com/office/drawing/2014/main" id="{FC09D3BD-7E41-42FC-B82A-C643A4EECA8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590" name="Text Box 1">
          <a:extLst>
            <a:ext uri="{FF2B5EF4-FFF2-40B4-BE49-F238E27FC236}">
              <a16:creationId xmlns:a16="http://schemas.microsoft.com/office/drawing/2014/main" id="{03CFDFE4-01C0-4B8A-BEDB-E112F1D23D8E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591" name="Text Box 1">
          <a:extLst>
            <a:ext uri="{FF2B5EF4-FFF2-40B4-BE49-F238E27FC236}">
              <a16:creationId xmlns:a16="http://schemas.microsoft.com/office/drawing/2014/main" id="{B1196ACA-9061-4B40-8A30-9AA92172FA8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592" name="Text Box 1">
          <a:extLst>
            <a:ext uri="{FF2B5EF4-FFF2-40B4-BE49-F238E27FC236}">
              <a16:creationId xmlns:a16="http://schemas.microsoft.com/office/drawing/2014/main" id="{1B7298FD-7C1F-4E09-8DB1-ADF34618B1FA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593" name="Text Box 1">
          <a:extLst>
            <a:ext uri="{FF2B5EF4-FFF2-40B4-BE49-F238E27FC236}">
              <a16:creationId xmlns:a16="http://schemas.microsoft.com/office/drawing/2014/main" id="{59179153-5FF9-4B41-962E-007B9C750C7E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594" name="Text Box 1">
          <a:extLst>
            <a:ext uri="{FF2B5EF4-FFF2-40B4-BE49-F238E27FC236}">
              <a16:creationId xmlns:a16="http://schemas.microsoft.com/office/drawing/2014/main" id="{4B454F16-5696-4419-B3B6-D965D914FF6A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595" name="Text Box 1">
          <a:extLst>
            <a:ext uri="{FF2B5EF4-FFF2-40B4-BE49-F238E27FC236}">
              <a16:creationId xmlns:a16="http://schemas.microsoft.com/office/drawing/2014/main" id="{D1466B3E-C180-4BD1-831B-3344780D1F7A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596" name="Text Box 1">
          <a:extLst>
            <a:ext uri="{FF2B5EF4-FFF2-40B4-BE49-F238E27FC236}">
              <a16:creationId xmlns:a16="http://schemas.microsoft.com/office/drawing/2014/main" id="{8AFCB9AD-0FEC-49C4-AB03-8B29A62E0DB7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597" name="Text Box 1">
          <a:extLst>
            <a:ext uri="{FF2B5EF4-FFF2-40B4-BE49-F238E27FC236}">
              <a16:creationId xmlns:a16="http://schemas.microsoft.com/office/drawing/2014/main" id="{14A4F77B-C02C-44AA-9399-99E484EEEC9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598" name="Text Box 1">
          <a:extLst>
            <a:ext uri="{FF2B5EF4-FFF2-40B4-BE49-F238E27FC236}">
              <a16:creationId xmlns:a16="http://schemas.microsoft.com/office/drawing/2014/main" id="{24C33331-2F0A-489C-894F-4B1E5AE8D7A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599" name="Text Box 1">
          <a:extLst>
            <a:ext uri="{FF2B5EF4-FFF2-40B4-BE49-F238E27FC236}">
              <a16:creationId xmlns:a16="http://schemas.microsoft.com/office/drawing/2014/main" id="{10C49FEC-EB63-4CA2-A501-F5DA2CC634E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600" name="Text Box 1">
          <a:extLst>
            <a:ext uri="{FF2B5EF4-FFF2-40B4-BE49-F238E27FC236}">
              <a16:creationId xmlns:a16="http://schemas.microsoft.com/office/drawing/2014/main" id="{49212E14-2D35-40B7-9E5E-7E915308FBF7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601" name="Text Box 1">
          <a:extLst>
            <a:ext uri="{FF2B5EF4-FFF2-40B4-BE49-F238E27FC236}">
              <a16:creationId xmlns:a16="http://schemas.microsoft.com/office/drawing/2014/main" id="{72C56206-2A18-413B-B19B-4E933C2068C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602" name="Text Box 1">
          <a:extLst>
            <a:ext uri="{FF2B5EF4-FFF2-40B4-BE49-F238E27FC236}">
              <a16:creationId xmlns:a16="http://schemas.microsoft.com/office/drawing/2014/main" id="{BA7493F8-A45C-4646-8002-202CD4FB3DB2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603" name="Text Box 1">
          <a:extLst>
            <a:ext uri="{FF2B5EF4-FFF2-40B4-BE49-F238E27FC236}">
              <a16:creationId xmlns:a16="http://schemas.microsoft.com/office/drawing/2014/main" id="{9ECD2101-4075-4C50-9C3C-8404C004FD8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604" name="Text Box 1">
          <a:extLst>
            <a:ext uri="{FF2B5EF4-FFF2-40B4-BE49-F238E27FC236}">
              <a16:creationId xmlns:a16="http://schemas.microsoft.com/office/drawing/2014/main" id="{A937F82D-68A2-4715-A3EF-EB2F1E08BC77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605" name="Text Box 1">
          <a:extLst>
            <a:ext uri="{FF2B5EF4-FFF2-40B4-BE49-F238E27FC236}">
              <a16:creationId xmlns:a16="http://schemas.microsoft.com/office/drawing/2014/main" id="{B363612C-3F66-49C4-87EB-35327FD53A92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606" name="Text Box 1">
          <a:extLst>
            <a:ext uri="{FF2B5EF4-FFF2-40B4-BE49-F238E27FC236}">
              <a16:creationId xmlns:a16="http://schemas.microsoft.com/office/drawing/2014/main" id="{3BAB8D4D-EE56-4F18-8A7D-14B77A4C2262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607" name="Text Box 1">
          <a:extLst>
            <a:ext uri="{FF2B5EF4-FFF2-40B4-BE49-F238E27FC236}">
              <a16:creationId xmlns:a16="http://schemas.microsoft.com/office/drawing/2014/main" id="{8F990C42-EEA1-45FC-9D5A-FE83AE7EA8C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608" name="Text Box 1">
          <a:extLst>
            <a:ext uri="{FF2B5EF4-FFF2-40B4-BE49-F238E27FC236}">
              <a16:creationId xmlns:a16="http://schemas.microsoft.com/office/drawing/2014/main" id="{D264AD50-193D-49A1-B51B-0A18B85E132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609" name="Text Box 1">
          <a:extLst>
            <a:ext uri="{FF2B5EF4-FFF2-40B4-BE49-F238E27FC236}">
              <a16:creationId xmlns:a16="http://schemas.microsoft.com/office/drawing/2014/main" id="{27CCFD0F-1BA9-4E56-A945-D14BB5E0D4E1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610" name="Text Box 1">
          <a:extLst>
            <a:ext uri="{FF2B5EF4-FFF2-40B4-BE49-F238E27FC236}">
              <a16:creationId xmlns:a16="http://schemas.microsoft.com/office/drawing/2014/main" id="{BF117421-1C80-455A-A084-C0FF81D05228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611" name="Text Box 1">
          <a:extLst>
            <a:ext uri="{FF2B5EF4-FFF2-40B4-BE49-F238E27FC236}">
              <a16:creationId xmlns:a16="http://schemas.microsoft.com/office/drawing/2014/main" id="{75437F5C-FB84-4369-9ABD-BA2061AC3ADC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612" name="Text Box 1">
          <a:extLst>
            <a:ext uri="{FF2B5EF4-FFF2-40B4-BE49-F238E27FC236}">
              <a16:creationId xmlns:a16="http://schemas.microsoft.com/office/drawing/2014/main" id="{468EAF43-0ECA-4682-8CF1-BF0AC570D22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613" name="Text Box 1">
          <a:extLst>
            <a:ext uri="{FF2B5EF4-FFF2-40B4-BE49-F238E27FC236}">
              <a16:creationId xmlns:a16="http://schemas.microsoft.com/office/drawing/2014/main" id="{7731112B-B279-4D01-AF90-1F8F824FBDD1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614" name="Text Box 1">
          <a:extLst>
            <a:ext uri="{FF2B5EF4-FFF2-40B4-BE49-F238E27FC236}">
              <a16:creationId xmlns:a16="http://schemas.microsoft.com/office/drawing/2014/main" id="{27F5ABF8-9C4D-4C12-B9EF-7C4F82E5CC58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615" name="Text Box 1">
          <a:extLst>
            <a:ext uri="{FF2B5EF4-FFF2-40B4-BE49-F238E27FC236}">
              <a16:creationId xmlns:a16="http://schemas.microsoft.com/office/drawing/2014/main" id="{18C2353C-0B21-4F88-AE16-D16864469D4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616" name="Text Box 1">
          <a:extLst>
            <a:ext uri="{FF2B5EF4-FFF2-40B4-BE49-F238E27FC236}">
              <a16:creationId xmlns:a16="http://schemas.microsoft.com/office/drawing/2014/main" id="{5689D9E2-F428-438F-9E16-0CDF9D73C8C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617" name="Text Box 1">
          <a:extLst>
            <a:ext uri="{FF2B5EF4-FFF2-40B4-BE49-F238E27FC236}">
              <a16:creationId xmlns:a16="http://schemas.microsoft.com/office/drawing/2014/main" id="{E1C1CCAA-F9AB-49BA-94DE-0CFA436E335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618" name="Text Box 1">
          <a:extLst>
            <a:ext uri="{FF2B5EF4-FFF2-40B4-BE49-F238E27FC236}">
              <a16:creationId xmlns:a16="http://schemas.microsoft.com/office/drawing/2014/main" id="{1407E2A9-6840-475D-A622-A0C45A54CBC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619" name="Text Box 1">
          <a:extLst>
            <a:ext uri="{FF2B5EF4-FFF2-40B4-BE49-F238E27FC236}">
              <a16:creationId xmlns:a16="http://schemas.microsoft.com/office/drawing/2014/main" id="{981251F6-6B52-47E0-A322-70DE3FB837BA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620" name="Text Box 1">
          <a:extLst>
            <a:ext uri="{FF2B5EF4-FFF2-40B4-BE49-F238E27FC236}">
              <a16:creationId xmlns:a16="http://schemas.microsoft.com/office/drawing/2014/main" id="{BA43E870-CCA4-48AD-97D6-2D663DC3843E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621" name="Text Box 1">
          <a:extLst>
            <a:ext uri="{FF2B5EF4-FFF2-40B4-BE49-F238E27FC236}">
              <a16:creationId xmlns:a16="http://schemas.microsoft.com/office/drawing/2014/main" id="{4CCF0832-1C9E-4363-8A47-38729D0129DD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622" name="Text Box 1">
          <a:extLst>
            <a:ext uri="{FF2B5EF4-FFF2-40B4-BE49-F238E27FC236}">
              <a16:creationId xmlns:a16="http://schemas.microsoft.com/office/drawing/2014/main" id="{B2E8009A-AFC3-4A80-8049-7885C5527127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623" name="Text Box 1">
          <a:extLst>
            <a:ext uri="{FF2B5EF4-FFF2-40B4-BE49-F238E27FC236}">
              <a16:creationId xmlns:a16="http://schemas.microsoft.com/office/drawing/2014/main" id="{6B80AB01-464D-4CFE-A701-5743956D85C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624" name="Text Box 1">
          <a:extLst>
            <a:ext uri="{FF2B5EF4-FFF2-40B4-BE49-F238E27FC236}">
              <a16:creationId xmlns:a16="http://schemas.microsoft.com/office/drawing/2014/main" id="{5084B490-82F7-45FA-BE23-7417F461497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625" name="Text Box 1">
          <a:extLst>
            <a:ext uri="{FF2B5EF4-FFF2-40B4-BE49-F238E27FC236}">
              <a16:creationId xmlns:a16="http://schemas.microsoft.com/office/drawing/2014/main" id="{F4CA16CB-522B-4E83-87D9-AB132DD2617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626" name="Text Box 1">
          <a:extLst>
            <a:ext uri="{FF2B5EF4-FFF2-40B4-BE49-F238E27FC236}">
              <a16:creationId xmlns:a16="http://schemas.microsoft.com/office/drawing/2014/main" id="{D09D97CA-EAA1-46A6-9861-9F7E086A9588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627" name="Text Box 1">
          <a:extLst>
            <a:ext uri="{FF2B5EF4-FFF2-40B4-BE49-F238E27FC236}">
              <a16:creationId xmlns:a16="http://schemas.microsoft.com/office/drawing/2014/main" id="{EC000C18-DD6C-482A-B540-6D893E2316A7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628" name="Text Box 1">
          <a:extLst>
            <a:ext uri="{FF2B5EF4-FFF2-40B4-BE49-F238E27FC236}">
              <a16:creationId xmlns:a16="http://schemas.microsoft.com/office/drawing/2014/main" id="{19D3BDD2-C94A-435F-AAEB-B05D48B73FA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629" name="Text Box 1">
          <a:extLst>
            <a:ext uri="{FF2B5EF4-FFF2-40B4-BE49-F238E27FC236}">
              <a16:creationId xmlns:a16="http://schemas.microsoft.com/office/drawing/2014/main" id="{91CDAB37-F9E6-46FF-9DF5-878597FB118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630" name="Text Box 1">
          <a:extLst>
            <a:ext uri="{FF2B5EF4-FFF2-40B4-BE49-F238E27FC236}">
              <a16:creationId xmlns:a16="http://schemas.microsoft.com/office/drawing/2014/main" id="{49B51119-DBD9-4A5B-9892-C478C8FC303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631" name="Text Box 1">
          <a:extLst>
            <a:ext uri="{FF2B5EF4-FFF2-40B4-BE49-F238E27FC236}">
              <a16:creationId xmlns:a16="http://schemas.microsoft.com/office/drawing/2014/main" id="{61239263-A720-4F58-B1F2-8FCCF38B8F1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632" name="Text Box 1">
          <a:extLst>
            <a:ext uri="{FF2B5EF4-FFF2-40B4-BE49-F238E27FC236}">
              <a16:creationId xmlns:a16="http://schemas.microsoft.com/office/drawing/2014/main" id="{00849412-B5C9-448F-B747-3A6CD920FA84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633" name="Text Box 1">
          <a:extLst>
            <a:ext uri="{FF2B5EF4-FFF2-40B4-BE49-F238E27FC236}">
              <a16:creationId xmlns:a16="http://schemas.microsoft.com/office/drawing/2014/main" id="{E24A19F7-9B2A-47AD-B70C-D99BCEC725D8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634" name="Text Box 1">
          <a:extLst>
            <a:ext uri="{FF2B5EF4-FFF2-40B4-BE49-F238E27FC236}">
              <a16:creationId xmlns:a16="http://schemas.microsoft.com/office/drawing/2014/main" id="{B350078C-090E-4400-9D66-35DEDC5FE28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635" name="Text Box 1">
          <a:extLst>
            <a:ext uri="{FF2B5EF4-FFF2-40B4-BE49-F238E27FC236}">
              <a16:creationId xmlns:a16="http://schemas.microsoft.com/office/drawing/2014/main" id="{A8CCCC6E-D6F4-4CE2-B60B-56F7B961293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636" name="Text Box 1">
          <a:extLst>
            <a:ext uri="{FF2B5EF4-FFF2-40B4-BE49-F238E27FC236}">
              <a16:creationId xmlns:a16="http://schemas.microsoft.com/office/drawing/2014/main" id="{0266433F-B43F-452C-9C83-C5931B8B385C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637" name="Text Box 1">
          <a:extLst>
            <a:ext uri="{FF2B5EF4-FFF2-40B4-BE49-F238E27FC236}">
              <a16:creationId xmlns:a16="http://schemas.microsoft.com/office/drawing/2014/main" id="{89655A5A-9D4B-4CDD-AD2B-688451CB906D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638" name="Text Box 1">
          <a:extLst>
            <a:ext uri="{FF2B5EF4-FFF2-40B4-BE49-F238E27FC236}">
              <a16:creationId xmlns:a16="http://schemas.microsoft.com/office/drawing/2014/main" id="{93EC5DEB-9FBB-41CF-BC3D-667344B0CA9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639" name="Text Box 1">
          <a:extLst>
            <a:ext uri="{FF2B5EF4-FFF2-40B4-BE49-F238E27FC236}">
              <a16:creationId xmlns:a16="http://schemas.microsoft.com/office/drawing/2014/main" id="{FBCE2CC3-88F2-4994-B321-54F14E8818C2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640" name="Text Box 1">
          <a:extLst>
            <a:ext uri="{FF2B5EF4-FFF2-40B4-BE49-F238E27FC236}">
              <a16:creationId xmlns:a16="http://schemas.microsoft.com/office/drawing/2014/main" id="{B0886E32-AFEF-4342-A1A9-955A87B5222A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641" name="Text Box 1">
          <a:extLst>
            <a:ext uri="{FF2B5EF4-FFF2-40B4-BE49-F238E27FC236}">
              <a16:creationId xmlns:a16="http://schemas.microsoft.com/office/drawing/2014/main" id="{A50037BC-45C4-4A47-9423-D78CF22FBA7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642" name="Text Box 1">
          <a:extLst>
            <a:ext uri="{FF2B5EF4-FFF2-40B4-BE49-F238E27FC236}">
              <a16:creationId xmlns:a16="http://schemas.microsoft.com/office/drawing/2014/main" id="{4BC12D92-4376-4326-935B-B3F81715A89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643" name="Text Box 1">
          <a:extLst>
            <a:ext uri="{FF2B5EF4-FFF2-40B4-BE49-F238E27FC236}">
              <a16:creationId xmlns:a16="http://schemas.microsoft.com/office/drawing/2014/main" id="{4137446A-7F5A-4D0B-A814-B6C282928878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644" name="Text Box 1">
          <a:extLst>
            <a:ext uri="{FF2B5EF4-FFF2-40B4-BE49-F238E27FC236}">
              <a16:creationId xmlns:a16="http://schemas.microsoft.com/office/drawing/2014/main" id="{1E9B7DBA-F444-4268-AD88-E27739DA5A8E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645" name="Text Box 1">
          <a:extLst>
            <a:ext uri="{FF2B5EF4-FFF2-40B4-BE49-F238E27FC236}">
              <a16:creationId xmlns:a16="http://schemas.microsoft.com/office/drawing/2014/main" id="{C41B5ABF-96AB-4FDC-8AFF-72A0A0F7E61D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646" name="Text Box 1">
          <a:extLst>
            <a:ext uri="{FF2B5EF4-FFF2-40B4-BE49-F238E27FC236}">
              <a16:creationId xmlns:a16="http://schemas.microsoft.com/office/drawing/2014/main" id="{6FF0034E-5C74-4510-BC2B-7E4606D19E31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647" name="Text Box 1">
          <a:extLst>
            <a:ext uri="{FF2B5EF4-FFF2-40B4-BE49-F238E27FC236}">
              <a16:creationId xmlns:a16="http://schemas.microsoft.com/office/drawing/2014/main" id="{9FD536BB-BBD8-42E8-9495-6E7C288D650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648" name="Text Box 1">
          <a:extLst>
            <a:ext uri="{FF2B5EF4-FFF2-40B4-BE49-F238E27FC236}">
              <a16:creationId xmlns:a16="http://schemas.microsoft.com/office/drawing/2014/main" id="{77193168-8304-4FBD-8569-770755F11ACC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649" name="Text Box 1">
          <a:extLst>
            <a:ext uri="{FF2B5EF4-FFF2-40B4-BE49-F238E27FC236}">
              <a16:creationId xmlns:a16="http://schemas.microsoft.com/office/drawing/2014/main" id="{5750C799-7698-4353-A04B-BD47DA6150BD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650" name="Text Box 1">
          <a:extLst>
            <a:ext uri="{FF2B5EF4-FFF2-40B4-BE49-F238E27FC236}">
              <a16:creationId xmlns:a16="http://schemas.microsoft.com/office/drawing/2014/main" id="{B679E286-4A92-48D1-B70A-8A8F81B228F4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651" name="Text Box 1">
          <a:extLst>
            <a:ext uri="{FF2B5EF4-FFF2-40B4-BE49-F238E27FC236}">
              <a16:creationId xmlns:a16="http://schemas.microsoft.com/office/drawing/2014/main" id="{235F44C2-AC56-44B8-8928-6E19148F531D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652" name="Text Box 1">
          <a:extLst>
            <a:ext uri="{FF2B5EF4-FFF2-40B4-BE49-F238E27FC236}">
              <a16:creationId xmlns:a16="http://schemas.microsoft.com/office/drawing/2014/main" id="{8F237C26-F5FD-4E4F-BFEE-AB9BC4ADABF4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653" name="Text Box 1">
          <a:extLst>
            <a:ext uri="{FF2B5EF4-FFF2-40B4-BE49-F238E27FC236}">
              <a16:creationId xmlns:a16="http://schemas.microsoft.com/office/drawing/2014/main" id="{5D09DDF3-7854-4EC1-AADA-623839157F11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654" name="Text Box 1">
          <a:extLst>
            <a:ext uri="{FF2B5EF4-FFF2-40B4-BE49-F238E27FC236}">
              <a16:creationId xmlns:a16="http://schemas.microsoft.com/office/drawing/2014/main" id="{FF1879DA-3237-434D-99EF-4C75D6578BE1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655" name="Text Box 1">
          <a:extLst>
            <a:ext uri="{FF2B5EF4-FFF2-40B4-BE49-F238E27FC236}">
              <a16:creationId xmlns:a16="http://schemas.microsoft.com/office/drawing/2014/main" id="{3D694FCE-DA7F-4EC5-A516-D5CF1A07D49E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656" name="Text Box 1">
          <a:extLst>
            <a:ext uri="{FF2B5EF4-FFF2-40B4-BE49-F238E27FC236}">
              <a16:creationId xmlns:a16="http://schemas.microsoft.com/office/drawing/2014/main" id="{DDC41923-7578-451E-959A-305EA88136B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657" name="Text Box 1">
          <a:extLst>
            <a:ext uri="{FF2B5EF4-FFF2-40B4-BE49-F238E27FC236}">
              <a16:creationId xmlns:a16="http://schemas.microsoft.com/office/drawing/2014/main" id="{3FAF21C7-43F8-45C0-8619-25FA7B0CF0C8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658" name="Text Box 1">
          <a:extLst>
            <a:ext uri="{FF2B5EF4-FFF2-40B4-BE49-F238E27FC236}">
              <a16:creationId xmlns:a16="http://schemas.microsoft.com/office/drawing/2014/main" id="{CB8B1D32-F187-495D-A404-BC2B51D7492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659" name="Text Box 1">
          <a:extLst>
            <a:ext uri="{FF2B5EF4-FFF2-40B4-BE49-F238E27FC236}">
              <a16:creationId xmlns:a16="http://schemas.microsoft.com/office/drawing/2014/main" id="{B9265E16-BDFF-4100-AC19-34D42AD18CED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660" name="Text Box 1">
          <a:extLst>
            <a:ext uri="{FF2B5EF4-FFF2-40B4-BE49-F238E27FC236}">
              <a16:creationId xmlns:a16="http://schemas.microsoft.com/office/drawing/2014/main" id="{918CA573-C56C-4492-B8E7-422A116D645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661" name="Text Box 1">
          <a:extLst>
            <a:ext uri="{FF2B5EF4-FFF2-40B4-BE49-F238E27FC236}">
              <a16:creationId xmlns:a16="http://schemas.microsoft.com/office/drawing/2014/main" id="{3D50ED35-D948-4673-BCB0-BC1EACC3860A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662" name="Text Box 1">
          <a:extLst>
            <a:ext uri="{FF2B5EF4-FFF2-40B4-BE49-F238E27FC236}">
              <a16:creationId xmlns:a16="http://schemas.microsoft.com/office/drawing/2014/main" id="{A480FAF9-89B0-431D-9797-A9FA37CACAB8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663" name="Text Box 1">
          <a:extLst>
            <a:ext uri="{FF2B5EF4-FFF2-40B4-BE49-F238E27FC236}">
              <a16:creationId xmlns:a16="http://schemas.microsoft.com/office/drawing/2014/main" id="{E5707FBA-FD16-43CE-AFC5-E2EDF755588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664" name="Text Box 1">
          <a:extLst>
            <a:ext uri="{FF2B5EF4-FFF2-40B4-BE49-F238E27FC236}">
              <a16:creationId xmlns:a16="http://schemas.microsoft.com/office/drawing/2014/main" id="{DCE63040-E22A-40D8-A17A-6174B1EC648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665" name="Text Box 1">
          <a:extLst>
            <a:ext uri="{FF2B5EF4-FFF2-40B4-BE49-F238E27FC236}">
              <a16:creationId xmlns:a16="http://schemas.microsoft.com/office/drawing/2014/main" id="{FE5DFCFE-E17D-40D8-BA0D-15EAD4C0E72C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666" name="Text Box 1">
          <a:extLst>
            <a:ext uri="{FF2B5EF4-FFF2-40B4-BE49-F238E27FC236}">
              <a16:creationId xmlns:a16="http://schemas.microsoft.com/office/drawing/2014/main" id="{8CC2853B-5FE6-45D3-9806-5A1C67A408A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667" name="Text Box 1">
          <a:extLst>
            <a:ext uri="{FF2B5EF4-FFF2-40B4-BE49-F238E27FC236}">
              <a16:creationId xmlns:a16="http://schemas.microsoft.com/office/drawing/2014/main" id="{980DA8DF-61F1-4A51-B0C7-7B5C8FDAF44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668" name="Text Box 1">
          <a:extLst>
            <a:ext uri="{FF2B5EF4-FFF2-40B4-BE49-F238E27FC236}">
              <a16:creationId xmlns:a16="http://schemas.microsoft.com/office/drawing/2014/main" id="{9E4146C4-C6FC-45E2-AFA1-B09AEBFBC70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669" name="Text Box 1">
          <a:extLst>
            <a:ext uri="{FF2B5EF4-FFF2-40B4-BE49-F238E27FC236}">
              <a16:creationId xmlns:a16="http://schemas.microsoft.com/office/drawing/2014/main" id="{2CC8AE33-AD0C-432F-B224-8BCBAC6E30F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670" name="Text Box 1">
          <a:extLst>
            <a:ext uri="{FF2B5EF4-FFF2-40B4-BE49-F238E27FC236}">
              <a16:creationId xmlns:a16="http://schemas.microsoft.com/office/drawing/2014/main" id="{190E3113-BEFF-4489-A359-90F944EBB2C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671" name="Text Box 1">
          <a:extLst>
            <a:ext uri="{FF2B5EF4-FFF2-40B4-BE49-F238E27FC236}">
              <a16:creationId xmlns:a16="http://schemas.microsoft.com/office/drawing/2014/main" id="{032EF6B8-ACC5-4590-93B7-9D415E515F9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672" name="Text Box 1">
          <a:extLst>
            <a:ext uri="{FF2B5EF4-FFF2-40B4-BE49-F238E27FC236}">
              <a16:creationId xmlns:a16="http://schemas.microsoft.com/office/drawing/2014/main" id="{A352466F-64AE-4FEE-BA50-1CCABF1C55F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673" name="Text Box 1">
          <a:extLst>
            <a:ext uri="{FF2B5EF4-FFF2-40B4-BE49-F238E27FC236}">
              <a16:creationId xmlns:a16="http://schemas.microsoft.com/office/drawing/2014/main" id="{9256B454-B8C2-4CFF-80FA-5E42DDFF1327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674" name="Text Box 1">
          <a:extLst>
            <a:ext uri="{FF2B5EF4-FFF2-40B4-BE49-F238E27FC236}">
              <a16:creationId xmlns:a16="http://schemas.microsoft.com/office/drawing/2014/main" id="{C22A4260-B650-4542-B0F6-D4D2C12D486C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675" name="Text Box 1">
          <a:extLst>
            <a:ext uri="{FF2B5EF4-FFF2-40B4-BE49-F238E27FC236}">
              <a16:creationId xmlns:a16="http://schemas.microsoft.com/office/drawing/2014/main" id="{76804506-6C50-45EF-886B-4DEBEAAE3A0D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676" name="Text Box 1">
          <a:extLst>
            <a:ext uri="{FF2B5EF4-FFF2-40B4-BE49-F238E27FC236}">
              <a16:creationId xmlns:a16="http://schemas.microsoft.com/office/drawing/2014/main" id="{DEB2DA52-CDA8-4BFB-BE78-E8EA736BF0C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677" name="Text Box 1">
          <a:extLst>
            <a:ext uri="{FF2B5EF4-FFF2-40B4-BE49-F238E27FC236}">
              <a16:creationId xmlns:a16="http://schemas.microsoft.com/office/drawing/2014/main" id="{7A60AF57-017B-4DF7-B736-FE0658D9EABA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678" name="Text Box 1">
          <a:extLst>
            <a:ext uri="{FF2B5EF4-FFF2-40B4-BE49-F238E27FC236}">
              <a16:creationId xmlns:a16="http://schemas.microsoft.com/office/drawing/2014/main" id="{7E30C3B1-977A-47F5-B32C-0058D3FDDE8A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679" name="Text Box 1">
          <a:extLst>
            <a:ext uri="{FF2B5EF4-FFF2-40B4-BE49-F238E27FC236}">
              <a16:creationId xmlns:a16="http://schemas.microsoft.com/office/drawing/2014/main" id="{7008C225-919C-42CD-9CC4-242341B37B07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680" name="Text Box 1">
          <a:extLst>
            <a:ext uri="{FF2B5EF4-FFF2-40B4-BE49-F238E27FC236}">
              <a16:creationId xmlns:a16="http://schemas.microsoft.com/office/drawing/2014/main" id="{70A57425-2915-4BA2-98DD-0471A17DD6A2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681" name="Text Box 1">
          <a:extLst>
            <a:ext uri="{FF2B5EF4-FFF2-40B4-BE49-F238E27FC236}">
              <a16:creationId xmlns:a16="http://schemas.microsoft.com/office/drawing/2014/main" id="{D86C8B86-DF60-4B02-A9FA-0D7E7E5E8888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682" name="Text Box 1">
          <a:extLst>
            <a:ext uri="{FF2B5EF4-FFF2-40B4-BE49-F238E27FC236}">
              <a16:creationId xmlns:a16="http://schemas.microsoft.com/office/drawing/2014/main" id="{D69DF416-957B-4476-B96D-EA6023496C81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683" name="Text Box 1">
          <a:extLst>
            <a:ext uri="{FF2B5EF4-FFF2-40B4-BE49-F238E27FC236}">
              <a16:creationId xmlns:a16="http://schemas.microsoft.com/office/drawing/2014/main" id="{5E180B54-C1DD-4FBE-83FA-5D3BDA41B2C1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684" name="Text Box 1">
          <a:extLst>
            <a:ext uri="{FF2B5EF4-FFF2-40B4-BE49-F238E27FC236}">
              <a16:creationId xmlns:a16="http://schemas.microsoft.com/office/drawing/2014/main" id="{BE0FFBA0-98DE-4D30-BC3E-1BE07A1BB151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685" name="Text Box 1">
          <a:extLst>
            <a:ext uri="{FF2B5EF4-FFF2-40B4-BE49-F238E27FC236}">
              <a16:creationId xmlns:a16="http://schemas.microsoft.com/office/drawing/2014/main" id="{481E07FD-96A3-4EEF-B902-6E0DBEF4154A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686" name="Text Box 1">
          <a:extLst>
            <a:ext uri="{FF2B5EF4-FFF2-40B4-BE49-F238E27FC236}">
              <a16:creationId xmlns:a16="http://schemas.microsoft.com/office/drawing/2014/main" id="{6A377629-FE29-4A81-9FE1-680DE67F998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687" name="Text Box 1">
          <a:extLst>
            <a:ext uri="{FF2B5EF4-FFF2-40B4-BE49-F238E27FC236}">
              <a16:creationId xmlns:a16="http://schemas.microsoft.com/office/drawing/2014/main" id="{2CD2BEA5-3B8B-41A7-A045-52E0A7703901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688" name="Text Box 1">
          <a:extLst>
            <a:ext uri="{FF2B5EF4-FFF2-40B4-BE49-F238E27FC236}">
              <a16:creationId xmlns:a16="http://schemas.microsoft.com/office/drawing/2014/main" id="{1CB4D83B-3298-4226-8691-B68D5AB73F1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689" name="Text Box 1">
          <a:extLst>
            <a:ext uri="{FF2B5EF4-FFF2-40B4-BE49-F238E27FC236}">
              <a16:creationId xmlns:a16="http://schemas.microsoft.com/office/drawing/2014/main" id="{B81F3077-7CEB-44B4-AF6F-DA00FABC9B7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690" name="Text Box 1">
          <a:extLst>
            <a:ext uri="{FF2B5EF4-FFF2-40B4-BE49-F238E27FC236}">
              <a16:creationId xmlns:a16="http://schemas.microsoft.com/office/drawing/2014/main" id="{D29FD96E-825B-4EAE-9FAD-8E1E24AF856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691" name="Text Box 1">
          <a:extLst>
            <a:ext uri="{FF2B5EF4-FFF2-40B4-BE49-F238E27FC236}">
              <a16:creationId xmlns:a16="http://schemas.microsoft.com/office/drawing/2014/main" id="{860E6F01-7B15-4422-952A-A8C40A3A6B74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692" name="Text Box 1">
          <a:extLst>
            <a:ext uri="{FF2B5EF4-FFF2-40B4-BE49-F238E27FC236}">
              <a16:creationId xmlns:a16="http://schemas.microsoft.com/office/drawing/2014/main" id="{95DF8567-84E5-4401-B10C-5BF38D81905C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693" name="Text Box 1">
          <a:extLst>
            <a:ext uri="{FF2B5EF4-FFF2-40B4-BE49-F238E27FC236}">
              <a16:creationId xmlns:a16="http://schemas.microsoft.com/office/drawing/2014/main" id="{8F39344C-D4DD-4C77-94EE-FA91D3AA7DE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694" name="Text Box 1">
          <a:extLst>
            <a:ext uri="{FF2B5EF4-FFF2-40B4-BE49-F238E27FC236}">
              <a16:creationId xmlns:a16="http://schemas.microsoft.com/office/drawing/2014/main" id="{5B7C7282-80F3-4814-8FB5-155529663CF1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695" name="Text Box 1">
          <a:extLst>
            <a:ext uri="{FF2B5EF4-FFF2-40B4-BE49-F238E27FC236}">
              <a16:creationId xmlns:a16="http://schemas.microsoft.com/office/drawing/2014/main" id="{83876AAA-D25E-49F2-A4C9-FDB336FA75C8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696" name="Text Box 1">
          <a:extLst>
            <a:ext uri="{FF2B5EF4-FFF2-40B4-BE49-F238E27FC236}">
              <a16:creationId xmlns:a16="http://schemas.microsoft.com/office/drawing/2014/main" id="{C7895F66-4122-4E36-94B6-53D0B2D53B1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697" name="Text Box 1">
          <a:extLst>
            <a:ext uri="{FF2B5EF4-FFF2-40B4-BE49-F238E27FC236}">
              <a16:creationId xmlns:a16="http://schemas.microsoft.com/office/drawing/2014/main" id="{71F3AA10-61AA-4191-9DFA-1F14E1719B1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698" name="Text Box 1">
          <a:extLst>
            <a:ext uri="{FF2B5EF4-FFF2-40B4-BE49-F238E27FC236}">
              <a16:creationId xmlns:a16="http://schemas.microsoft.com/office/drawing/2014/main" id="{1BC24713-ED0A-4212-AED2-5A8AC3B7535C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699" name="Text Box 1">
          <a:extLst>
            <a:ext uri="{FF2B5EF4-FFF2-40B4-BE49-F238E27FC236}">
              <a16:creationId xmlns:a16="http://schemas.microsoft.com/office/drawing/2014/main" id="{699F9B8E-E565-434F-B1CE-CAD8FD647C7E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700" name="Text Box 1">
          <a:extLst>
            <a:ext uri="{FF2B5EF4-FFF2-40B4-BE49-F238E27FC236}">
              <a16:creationId xmlns:a16="http://schemas.microsoft.com/office/drawing/2014/main" id="{C9A1337D-1B9F-4244-9D28-20BCA9C23F0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701" name="Text Box 1">
          <a:extLst>
            <a:ext uri="{FF2B5EF4-FFF2-40B4-BE49-F238E27FC236}">
              <a16:creationId xmlns:a16="http://schemas.microsoft.com/office/drawing/2014/main" id="{A8F401C9-26CC-4055-8E67-3BD83FE82691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702" name="Text Box 1">
          <a:extLst>
            <a:ext uri="{FF2B5EF4-FFF2-40B4-BE49-F238E27FC236}">
              <a16:creationId xmlns:a16="http://schemas.microsoft.com/office/drawing/2014/main" id="{B37C5A62-4FA4-424B-A106-963515CB7F5D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703" name="Text Box 1">
          <a:extLst>
            <a:ext uri="{FF2B5EF4-FFF2-40B4-BE49-F238E27FC236}">
              <a16:creationId xmlns:a16="http://schemas.microsoft.com/office/drawing/2014/main" id="{39CDADB9-19D4-473E-8E39-36A48B65775E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704" name="Text Box 1">
          <a:extLst>
            <a:ext uri="{FF2B5EF4-FFF2-40B4-BE49-F238E27FC236}">
              <a16:creationId xmlns:a16="http://schemas.microsoft.com/office/drawing/2014/main" id="{03A99244-8FDE-4502-8B1B-06C0633084FA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705" name="Text Box 1">
          <a:extLst>
            <a:ext uri="{FF2B5EF4-FFF2-40B4-BE49-F238E27FC236}">
              <a16:creationId xmlns:a16="http://schemas.microsoft.com/office/drawing/2014/main" id="{7435782F-38A7-4BFD-82F5-811291933D1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706" name="Text Box 1">
          <a:extLst>
            <a:ext uri="{FF2B5EF4-FFF2-40B4-BE49-F238E27FC236}">
              <a16:creationId xmlns:a16="http://schemas.microsoft.com/office/drawing/2014/main" id="{87BBB9FB-622D-4F81-9172-6F1BB956A5B4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707" name="Text Box 1">
          <a:extLst>
            <a:ext uri="{FF2B5EF4-FFF2-40B4-BE49-F238E27FC236}">
              <a16:creationId xmlns:a16="http://schemas.microsoft.com/office/drawing/2014/main" id="{E0D5481C-6113-49E0-B587-FBE33F9C1DA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708" name="Text Box 1">
          <a:extLst>
            <a:ext uri="{FF2B5EF4-FFF2-40B4-BE49-F238E27FC236}">
              <a16:creationId xmlns:a16="http://schemas.microsoft.com/office/drawing/2014/main" id="{51A93FF6-5EBD-4EB9-8A8D-ACF84800A21C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709" name="Text Box 1">
          <a:extLst>
            <a:ext uri="{FF2B5EF4-FFF2-40B4-BE49-F238E27FC236}">
              <a16:creationId xmlns:a16="http://schemas.microsoft.com/office/drawing/2014/main" id="{835FBE14-33BB-479F-8F00-B4FCB47D5F54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710" name="Text Box 1">
          <a:extLst>
            <a:ext uri="{FF2B5EF4-FFF2-40B4-BE49-F238E27FC236}">
              <a16:creationId xmlns:a16="http://schemas.microsoft.com/office/drawing/2014/main" id="{54B8B308-E4C8-4B21-A1FE-9FFD7464C97C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711" name="Text Box 1">
          <a:extLst>
            <a:ext uri="{FF2B5EF4-FFF2-40B4-BE49-F238E27FC236}">
              <a16:creationId xmlns:a16="http://schemas.microsoft.com/office/drawing/2014/main" id="{EB1FAFC9-9903-429A-93D6-C1C6FC4D7AE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712" name="Text Box 1">
          <a:extLst>
            <a:ext uri="{FF2B5EF4-FFF2-40B4-BE49-F238E27FC236}">
              <a16:creationId xmlns:a16="http://schemas.microsoft.com/office/drawing/2014/main" id="{AA633417-D6E4-4AD1-9989-53400B019E3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713" name="Text Box 1">
          <a:extLst>
            <a:ext uri="{FF2B5EF4-FFF2-40B4-BE49-F238E27FC236}">
              <a16:creationId xmlns:a16="http://schemas.microsoft.com/office/drawing/2014/main" id="{878D8E43-27A5-4E69-B91B-1A0BEB80C77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714" name="Text Box 1">
          <a:extLst>
            <a:ext uri="{FF2B5EF4-FFF2-40B4-BE49-F238E27FC236}">
              <a16:creationId xmlns:a16="http://schemas.microsoft.com/office/drawing/2014/main" id="{0FB7825F-A00A-4A7B-8D51-CA6AEA8374CC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715" name="Text Box 1">
          <a:extLst>
            <a:ext uri="{FF2B5EF4-FFF2-40B4-BE49-F238E27FC236}">
              <a16:creationId xmlns:a16="http://schemas.microsoft.com/office/drawing/2014/main" id="{2C0E22FC-07B0-4B16-98A9-0570D0A9C56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716" name="Text Box 1">
          <a:extLst>
            <a:ext uri="{FF2B5EF4-FFF2-40B4-BE49-F238E27FC236}">
              <a16:creationId xmlns:a16="http://schemas.microsoft.com/office/drawing/2014/main" id="{329C7E7F-0836-4E7E-861B-61B16973D5C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717" name="Text Box 1">
          <a:extLst>
            <a:ext uri="{FF2B5EF4-FFF2-40B4-BE49-F238E27FC236}">
              <a16:creationId xmlns:a16="http://schemas.microsoft.com/office/drawing/2014/main" id="{39FE8DA0-7C3B-4DE7-AB35-C673660C6CAC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718" name="Text Box 1">
          <a:extLst>
            <a:ext uri="{FF2B5EF4-FFF2-40B4-BE49-F238E27FC236}">
              <a16:creationId xmlns:a16="http://schemas.microsoft.com/office/drawing/2014/main" id="{2FCB1C0A-D5ED-4309-9418-769FC82C5ED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719" name="Text Box 1">
          <a:extLst>
            <a:ext uri="{FF2B5EF4-FFF2-40B4-BE49-F238E27FC236}">
              <a16:creationId xmlns:a16="http://schemas.microsoft.com/office/drawing/2014/main" id="{BBDF30CE-C193-4B6C-B3F8-4F8297AABC0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720" name="Text Box 1">
          <a:extLst>
            <a:ext uri="{FF2B5EF4-FFF2-40B4-BE49-F238E27FC236}">
              <a16:creationId xmlns:a16="http://schemas.microsoft.com/office/drawing/2014/main" id="{728959B3-76D2-42D7-82FF-B623EFDBAA3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721" name="Text Box 1">
          <a:extLst>
            <a:ext uri="{FF2B5EF4-FFF2-40B4-BE49-F238E27FC236}">
              <a16:creationId xmlns:a16="http://schemas.microsoft.com/office/drawing/2014/main" id="{74AA7D95-60A5-4EC9-B8B6-4407A2DCE8A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722" name="Text Box 1">
          <a:extLst>
            <a:ext uri="{FF2B5EF4-FFF2-40B4-BE49-F238E27FC236}">
              <a16:creationId xmlns:a16="http://schemas.microsoft.com/office/drawing/2014/main" id="{0FFD4173-D824-4DB7-9000-F1F05BCFB96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723" name="Text Box 1">
          <a:extLst>
            <a:ext uri="{FF2B5EF4-FFF2-40B4-BE49-F238E27FC236}">
              <a16:creationId xmlns:a16="http://schemas.microsoft.com/office/drawing/2014/main" id="{A11174A1-03B3-4D86-BB7D-10AE8742D87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724" name="Text Box 1">
          <a:extLst>
            <a:ext uri="{FF2B5EF4-FFF2-40B4-BE49-F238E27FC236}">
              <a16:creationId xmlns:a16="http://schemas.microsoft.com/office/drawing/2014/main" id="{6297C2F5-05CB-49E9-AEE2-86E46EFF6E0E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725" name="Text Box 1">
          <a:extLst>
            <a:ext uri="{FF2B5EF4-FFF2-40B4-BE49-F238E27FC236}">
              <a16:creationId xmlns:a16="http://schemas.microsoft.com/office/drawing/2014/main" id="{E22D7B4B-4217-44B9-A8C5-C95F5C158C5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726" name="Text Box 1">
          <a:extLst>
            <a:ext uri="{FF2B5EF4-FFF2-40B4-BE49-F238E27FC236}">
              <a16:creationId xmlns:a16="http://schemas.microsoft.com/office/drawing/2014/main" id="{CFE7B9AE-3A5A-478E-BA83-B7DC181B8FF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727" name="Text Box 1">
          <a:extLst>
            <a:ext uri="{FF2B5EF4-FFF2-40B4-BE49-F238E27FC236}">
              <a16:creationId xmlns:a16="http://schemas.microsoft.com/office/drawing/2014/main" id="{509A6739-73E1-46CD-8252-60495A40D02A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728" name="Text Box 1">
          <a:extLst>
            <a:ext uri="{FF2B5EF4-FFF2-40B4-BE49-F238E27FC236}">
              <a16:creationId xmlns:a16="http://schemas.microsoft.com/office/drawing/2014/main" id="{FE96E8A1-2687-4788-AAD1-A3B1041F2A67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729" name="Text Box 1">
          <a:extLst>
            <a:ext uri="{FF2B5EF4-FFF2-40B4-BE49-F238E27FC236}">
              <a16:creationId xmlns:a16="http://schemas.microsoft.com/office/drawing/2014/main" id="{01DA3586-4E3B-401E-88CB-433C8F6F287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730" name="Text Box 1">
          <a:extLst>
            <a:ext uri="{FF2B5EF4-FFF2-40B4-BE49-F238E27FC236}">
              <a16:creationId xmlns:a16="http://schemas.microsoft.com/office/drawing/2014/main" id="{1F5DC157-9B1A-4CEB-B6CC-F4C29A924ABE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731" name="Text Box 1">
          <a:extLst>
            <a:ext uri="{FF2B5EF4-FFF2-40B4-BE49-F238E27FC236}">
              <a16:creationId xmlns:a16="http://schemas.microsoft.com/office/drawing/2014/main" id="{CBF43060-43C0-4C34-8258-3BFD1D95310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732" name="Text Box 1">
          <a:extLst>
            <a:ext uri="{FF2B5EF4-FFF2-40B4-BE49-F238E27FC236}">
              <a16:creationId xmlns:a16="http://schemas.microsoft.com/office/drawing/2014/main" id="{8A37D307-8512-453A-B8D0-3B862C9CFA3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733" name="Text Box 1">
          <a:extLst>
            <a:ext uri="{FF2B5EF4-FFF2-40B4-BE49-F238E27FC236}">
              <a16:creationId xmlns:a16="http://schemas.microsoft.com/office/drawing/2014/main" id="{FF91ECBA-AA32-4AA9-97FE-03456B0166A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734" name="Text Box 1">
          <a:extLst>
            <a:ext uri="{FF2B5EF4-FFF2-40B4-BE49-F238E27FC236}">
              <a16:creationId xmlns:a16="http://schemas.microsoft.com/office/drawing/2014/main" id="{D5BAA165-78E5-4693-8D97-13FF7A57AC4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735" name="Text Box 1">
          <a:extLst>
            <a:ext uri="{FF2B5EF4-FFF2-40B4-BE49-F238E27FC236}">
              <a16:creationId xmlns:a16="http://schemas.microsoft.com/office/drawing/2014/main" id="{8AE0336D-69FB-4A41-B539-34EB0C9B5F0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736" name="Text Box 1">
          <a:extLst>
            <a:ext uri="{FF2B5EF4-FFF2-40B4-BE49-F238E27FC236}">
              <a16:creationId xmlns:a16="http://schemas.microsoft.com/office/drawing/2014/main" id="{03592AEA-C440-444F-B875-1DD77113159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737" name="Text Box 1">
          <a:extLst>
            <a:ext uri="{FF2B5EF4-FFF2-40B4-BE49-F238E27FC236}">
              <a16:creationId xmlns:a16="http://schemas.microsoft.com/office/drawing/2014/main" id="{659D94E5-35F4-48D9-A38D-26272130B437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738" name="Text Box 1">
          <a:extLst>
            <a:ext uri="{FF2B5EF4-FFF2-40B4-BE49-F238E27FC236}">
              <a16:creationId xmlns:a16="http://schemas.microsoft.com/office/drawing/2014/main" id="{3C68669E-CDF2-4001-B8AA-2DFACD18706A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739" name="Text Box 1">
          <a:extLst>
            <a:ext uri="{FF2B5EF4-FFF2-40B4-BE49-F238E27FC236}">
              <a16:creationId xmlns:a16="http://schemas.microsoft.com/office/drawing/2014/main" id="{46C39162-55FA-4839-842E-93643488EC1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740" name="Text Box 1">
          <a:extLst>
            <a:ext uri="{FF2B5EF4-FFF2-40B4-BE49-F238E27FC236}">
              <a16:creationId xmlns:a16="http://schemas.microsoft.com/office/drawing/2014/main" id="{F8678090-040D-4B52-97DD-B09D2B83374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741" name="Text Box 1">
          <a:extLst>
            <a:ext uri="{FF2B5EF4-FFF2-40B4-BE49-F238E27FC236}">
              <a16:creationId xmlns:a16="http://schemas.microsoft.com/office/drawing/2014/main" id="{7407878D-9C89-407F-A898-C06035F2CCC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742" name="Text Box 1">
          <a:extLst>
            <a:ext uri="{FF2B5EF4-FFF2-40B4-BE49-F238E27FC236}">
              <a16:creationId xmlns:a16="http://schemas.microsoft.com/office/drawing/2014/main" id="{9A2C61A7-158D-4B95-9833-DBB4245B167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743" name="Text Box 1">
          <a:extLst>
            <a:ext uri="{FF2B5EF4-FFF2-40B4-BE49-F238E27FC236}">
              <a16:creationId xmlns:a16="http://schemas.microsoft.com/office/drawing/2014/main" id="{ADE8FCFC-2347-4D2C-9D1D-0D466A5C172E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744" name="Text Box 1">
          <a:extLst>
            <a:ext uri="{FF2B5EF4-FFF2-40B4-BE49-F238E27FC236}">
              <a16:creationId xmlns:a16="http://schemas.microsoft.com/office/drawing/2014/main" id="{657C81CD-5ADF-4572-9EF0-D0DBEF7D0BC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745" name="Text Box 1">
          <a:extLst>
            <a:ext uri="{FF2B5EF4-FFF2-40B4-BE49-F238E27FC236}">
              <a16:creationId xmlns:a16="http://schemas.microsoft.com/office/drawing/2014/main" id="{C8653FA6-6CA2-44AF-BBD1-C31ED72F01C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746" name="Text Box 1">
          <a:extLst>
            <a:ext uri="{FF2B5EF4-FFF2-40B4-BE49-F238E27FC236}">
              <a16:creationId xmlns:a16="http://schemas.microsoft.com/office/drawing/2014/main" id="{F4186E58-AF58-4FA5-A897-97D53C877BF7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747" name="Text Box 1">
          <a:extLst>
            <a:ext uri="{FF2B5EF4-FFF2-40B4-BE49-F238E27FC236}">
              <a16:creationId xmlns:a16="http://schemas.microsoft.com/office/drawing/2014/main" id="{19848953-EF99-4C41-AE5B-A69D8FD62DCD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748" name="Text Box 1">
          <a:extLst>
            <a:ext uri="{FF2B5EF4-FFF2-40B4-BE49-F238E27FC236}">
              <a16:creationId xmlns:a16="http://schemas.microsoft.com/office/drawing/2014/main" id="{3F78C07A-4230-44B4-91B8-80E0F9EEB2E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749" name="Text Box 1">
          <a:extLst>
            <a:ext uri="{FF2B5EF4-FFF2-40B4-BE49-F238E27FC236}">
              <a16:creationId xmlns:a16="http://schemas.microsoft.com/office/drawing/2014/main" id="{92FABF38-D75E-43E3-BF58-C36D4904CF1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750" name="Text Box 1">
          <a:extLst>
            <a:ext uri="{FF2B5EF4-FFF2-40B4-BE49-F238E27FC236}">
              <a16:creationId xmlns:a16="http://schemas.microsoft.com/office/drawing/2014/main" id="{CE1B1A06-11FB-41AD-B952-DAEFABAEA34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751" name="Text Box 1">
          <a:extLst>
            <a:ext uri="{FF2B5EF4-FFF2-40B4-BE49-F238E27FC236}">
              <a16:creationId xmlns:a16="http://schemas.microsoft.com/office/drawing/2014/main" id="{F20B97A5-409D-4AE2-A774-1F6F207EED4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752" name="Text Box 1">
          <a:extLst>
            <a:ext uri="{FF2B5EF4-FFF2-40B4-BE49-F238E27FC236}">
              <a16:creationId xmlns:a16="http://schemas.microsoft.com/office/drawing/2014/main" id="{A14E6FC8-EE98-4B70-B817-07E26AE0F28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753" name="Text Box 1">
          <a:extLst>
            <a:ext uri="{FF2B5EF4-FFF2-40B4-BE49-F238E27FC236}">
              <a16:creationId xmlns:a16="http://schemas.microsoft.com/office/drawing/2014/main" id="{15887FA1-7E9B-4CB6-B153-1AC19BB6107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754" name="Text Box 1">
          <a:extLst>
            <a:ext uri="{FF2B5EF4-FFF2-40B4-BE49-F238E27FC236}">
              <a16:creationId xmlns:a16="http://schemas.microsoft.com/office/drawing/2014/main" id="{A2B9C502-90D8-420C-85AF-30E642265A6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755" name="Text Box 1">
          <a:extLst>
            <a:ext uri="{FF2B5EF4-FFF2-40B4-BE49-F238E27FC236}">
              <a16:creationId xmlns:a16="http://schemas.microsoft.com/office/drawing/2014/main" id="{C3607136-04FE-4B86-843C-5BC9020524E7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756" name="Text Box 1">
          <a:extLst>
            <a:ext uri="{FF2B5EF4-FFF2-40B4-BE49-F238E27FC236}">
              <a16:creationId xmlns:a16="http://schemas.microsoft.com/office/drawing/2014/main" id="{91FF3AEC-65D3-4D19-A2DA-3E61DC7C23C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757" name="Text Box 1">
          <a:extLst>
            <a:ext uri="{FF2B5EF4-FFF2-40B4-BE49-F238E27FC236}">
              <a16:creationId xmlns:a16="http://schemas.microsoft.com/office/drawing/2014/main" id="{BECA81F3-497B-4E0D-B598-5EA4BB17B158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758" name="Text Box 1">
          <a:extLst>
            <a:ext uri="{FF2B5EF4-FFF2-40B4-BE49-F238E27FC236}">
              <a16:creationId xmlns:a16="http://schemas.microsoft.com/office/drawing/2014/main" id="{68206F18-B110-4D2C-BF32-83520F3E6FF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759" name="Text Box 1">
          <a:extLst>
            <a:ext uri="{FF2B5EF4-FFF2-40B4-BE49-F238E27FC236}">
              <a16:creationId xmlns:a16="http://schemas.microsoft.com/office/drawing/2014/main" id="{0FA43A22-7452-4AE5-87A6-0D18C9A58B64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760" name="Text Box 1">
          <a:extLst>
            <a:ext uri="{FF2B5EF4-FFF2-40B4-BE49-F238E27FC236}">
              <a16:creationId xmlns:a16="http://schemas.microsoft.com/office/drawing/2014/main" id="{8F759BA7-E905-44CD-8BBC-0339E6BD3A34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761" name="Text Box 1">
          <a:extLst>
            <a:ext uri="{FF2B5EF4-FFF2-40B4-BE49-F238E27FC236}">
              <a16:creationId xmlns:a16="http://schemas.microsoft.com/office/drawing/2014/main" id="{7B951516-D307-46DA-BF7C-CEFF0A86C29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762" name="Text Box 1">
          <a:extLst>
            <a:ext uri="{FF2B5EF4-FFF2-40B4-BE49-F238E27FC236}">
              <a16:creationId xmlns:a16="http://schemas.microsoft.com/office/drawing/2014/main" id="{5D6FD2E5-9311-4475-9D84-39E0AAC94777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763" name="Text Box 1">
          <a:extLst>
            <a:ext uri="{FF2B5EF4-FFF2-40B4-BE49-F238E27FC236}">
              <a16:creationId xmlns:a16="http://schemas.microsoft.com/office/drawing/2014/main" id="{11A88926-5FC1-4AC1-AE29-CFE49F3118A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764" name="Text Box 1">
          <a:extLst>
            <a:ext uri="{FF2B5EF4-FFF2-40B4-BE49-F238E27FC236}">
              <a16:creationId xmlns:a16="http://schemas.microsoft.com/office/drawing/2014/main" id="{82B1DEEC-70D4-4648-8215-CC509EA30E48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765" name="Text Box 1">
          <a:extLst>
            <a:ext uri="{FF2B5EF4-FFF2-40B4-BE49-F238E27FC236}">
              <a16:creationId xmlns:a16="http://schemas.microsoft.com/office/drawing/2014/main" id="{9580AD83-E419-41BE-B35A-998CECE8D672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766" name="Text Box 1">
          <a:extLst>
            <a:ext uri="{FF2B5EF4-FFF2-40B4-BE49-F238E27FC236}">
              <a16:creationId xmlns:a16="http://schemas.microsoft.com/office/drawing/2014/main" id="{F14584BA-D7B4-4F56-AB79-05A5D95E670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767" name="Text Box 1">
          <a:extLst>
            <a:ext uri="{FF2B5EF4-FFF2-40B4-BE49-F238E27FC236}">
              <a16:creationId xmlns:a16="http://schemas.microsoft.com/office/drawing/2014/main" id="{CAB14EC4-BD6B-48B0-B8EA-5542397D077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768" name="Text Box 1">
          <a:extLst>
            <a:ext uri="{FF2B5EF4-FFF2-40B4-BE49-F238E27FC236}">
              <a16:creationId xmlns:a16="http://schemas.microsoft.com/office/drawing/2014/main" id="{219CDBDA-9517-4A11-AA9C-66064698261A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769" name="Text Box 1">
          <a:extLst>
            <a:ext uri="{FF2B5EF4-FFF2-40B4-BE49-F238E27FC236}">
              <a16:creationId xmlns:a16="http://schemas.microsoft.com/office/drawing/2014/main" id="{7BD1DD5B-5E2D-4694-BF7E-E5CBB94DED44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770" name="Text Box 1">
          <a:extLst>
            <a:ext uri="{FF2B5EF4-FFF2-40B4-BE49-F238E27FC236}">
              <a16:creationId xmlns:a16="http://schemas.microsoft.com/office/drawing/2014/main" id="{D2910D58-9430-447E-A982-F600C08043C7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771" name="Text Box 1">
          <a:extLst>
            <a:ext uri="{FF2B5EF4-FFF2-40B4-BE49-F238E27FC236}">
              <a16:creationId xmlns:a16="http://schemas.microsoft.com/office/drawing/2014/main" id="{D434E667-485E-401B-88CB-F9606FB4A15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772" name="Text Box 1">
          <a:extLst>
            <a:ext uri="{FF2B5EF4-FFF2-40B4-BE49-F238E27FC236}">
              <a16:creationId xmlns:a16="http://schemas.microsoft.com/office/drawing/2014/main" id="{E24A56B9-1FC7-493D-BCEE-51CD5658DE9D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773" name="Text Box 1">
          <a:extLst>
            <a:ext uri="{FF2B5EF4-FFF2-40B4-BE49-F238E27FC236}">
              <a16:creationId xmlns:a16="http://schemas.microsoft.com/office/drawing/2014/main" id="{2ECB642D-6746-4588-9CD4-BA168B7D43C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774" name="Text Box 1">
          <a:extLst>
            <a:ext uri="{FF2B5EF4-FFF2-40B4-BE49-F238E27FC236}">
              <a16:creationId xmlns:a16="http://schemas.microsoft.com/office/drawing/2014/main" id="{FEF9CB5B-C6CC-4D1F-802D-76BE85E5DF4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775" name="Text Box 1">
          <a:extLst>
            <a:ext uri="{FF2B5EF4-FFF2-40B4-BE49-F238E27FC236}">
              <a16:creationId xmlns:a16="http://schemas.microsoft.com/office/drawing/2014/main" id="{0E3F421D-5D2C-43C0-B2C8-7D54575A9C8E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776" name="Text Box 1">
          <a:extLst>
            <a:ext uri="{FF2B5EF4-FFF2-40B4-BE49-F238E27FC236}">
              <a16:creationId xmlns:a16="http://schemas.microsoft.com/office/drawing/2014/main" id="{E2E5BDCF-2AAE-4190-84CD-E8B4480CD8A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777" name="Text Box 1">
          <a:extLst>
            <a:ext uri="{FF2B5EF4-FFF2-40B4-BE49-F238E27FC236}">
              <a16:creationId xmlns:a16="http://schemas.microsoft.com/office/drawing/2014/main" id="{B81A8F2A-EE73-4631-9A2F-BE54ADDD247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778" name="Text Box 1">
          <a:extLst>
            <a:ext uri="{FF2B5EF4-FFF2-40B4-BE49-F238E27FC236}">
              <a16:creationId xmlns:a16="http://schemas.microsoft.com/office/drawing/2014/main" id="{6DCB0B8E-DB50-404A-995B-49B1AD4E6B6A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779" name="Text Box 1">
          <a:extLst>
            <a:ext uri="{FF2B5EF4-FFF2-40B4-BE49-F238E27FC236}">
              <a16:creationId xmlns:a16="http://schemas.microsoft.com/office/drawing/2014/main" id="{0BEE80B7-909E-4F15-930E-ADD5DCCA4A7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780" name="Text Box 1">
          <a:extLst>
            <a:ext uri="{FF2B5EF4-FFF2-40B4-BE49-F238E27FC236}">
              <a16:creationId xmlns:a16="http://schemas.microsoft.com/office/drawing/2014/main" id="{FD5858E6-97D7-4213-8609-D635F6CD3C52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781" name="Text Box 1">
          <a:extLst>
            <a:ext uri="{FF2B5EF4-FFF2-40B4-BE49-F238E27FC236}">
              <a16:creationId xmlns:a16="http://schemas.microsoft.com/office/drawing/2014/main" id="{18092E9A-ED63-467E-A4E6-5A30859FBBCD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782" name="Text Box 1">
          <a:extLst>
            <a:ext uri="{FF2B5EF4-FFF2-40B4-BE49-F238E27FC236}">
              <a16:creationId xmlns:a16="http://schemas.microsoft.com/office/drawing/2014/main" id="{7E1DD295-AED3-4944-8727-B179236152F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783" name="Text Box 1">
          <a:extLst>
            <a:ext uri="{FF2B5EF4-FFF2-40B4-BE49-F238E27FC236}">
              <a16:creationId xmlns:a16="http://schemas.microsoft.com/office/drawing/2014/main" id="{C87C59EA-0DF9-4F5D-B8E2-BA4A58FECB8D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784" name="Text Box 1">
          <a:extLst>
            <a:ext uri="{FF2B5EF4-FFF2-40B4-BE49-F238E27FC236}">
              <a16:creationId xmlns:a16="http://schemas.microsoft.com/office/drawing/2014/main" id="{4D013E70-B5C6-4EB0-BF30-EB9BBD42468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785" name="Text Box 1">
          <a:extLst>
            <a:ext uri="{FF2B5EF4-FFF2-40B4-BE49-F238E27FC236}">
              <a16:creationId xmlns:a16="http://schemas.microsoft.com/office/drawing/2014/main" id="{C3F437F8-446D-4519-A852-32F0344DC0C2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786" name="Text Box 1">
          <a:extLst>
            <a:ext uri="{FF2B5EF4-FFF2-40B4-BE49-F238E27FC236}">
              <a16:creationId xmlns:a16="http://schemas.microsoft.com/office/drawing/2014/main" id="{D4D24B53-61BE-4E78-BAE4-1300BCAF819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787" name="Text Box 1">
          <a:extLst>
            <a:ext uri="{FF2B5EF4-FFF2-40B4-BE49-F238E27FC236}">
              <a16:creationId xmlns:a16="http://schemas.microsoft.com/office/drawing/2014/main" id="{D0E2CDAD-3CB8-4050-AA34-A8F3FC6437A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788" name="Text Box 1">
          <a:extLst>
            <a:ext uri="{FF2B5EF4-FFF2-40B4-BE49-F238E27FC236}">
              <a16:creationId xmlns:a16="http://schemas.microsoft.com/office/drawing/2014/main" id="{40DFFA41-AFC3-4A59-89EB-7FE83E6E8721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789" name="Text Box 1">
          <a:extLst>
            <a:ext uri="{FF2B5EF4-FFF2-40B4-BE49-F238E27FC236}">
              <a16:creationId xmlns:a16="http://schemas.microsoft.com/office/drawing/2014/main" id="{5B5DF5C6-4D0E-4B21-8428-E55984A18B5A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790" name="Text Box 1">
          <a:extLst>
            <a:ext uri="{FF2B5EF4-FFF2-40B4-BE49-F238E27FC236}">
              <a16:creationId xmlns:a16="http://schemas.microsoft.com/office/drawing/2014/main" id="{DCFA8AC9-F71E-43CB-9846-C4AF6972EA1A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791" name="Text Box 1">
          <a:extLst>
            <a:ext uri="{FF2B5EF4-FFF2-40B4-BE49-F238E27FC236}">
              <a16:creationId xmlns:a16="http://schemas.microsoft.com/office/drawing/2014/main" id="{2FE1772C-7401-413F-A9FF-2C9B13E40C3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792" name="Text Box 1">
          <a:extLst>
            <a:ext uri="{FF2B5EF4-FFF2-40B4-BE49-F238E27FC236}">
              <a16:creationId xmlns:a16="http://schemas.microsoft.com/office/drawing/2014/main" id="{D43DB1AB-0920-46C7-AD8D-0A513D9DDD1A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793" name="Text Box 1">
          <a:extLst>
            <a:ext uri="{FF2B5EF4-FFF2-40B4-BE49-F238E27FC236}">
              <a16:creationId xmlns:a16="http://schemas.microsoft.com/office/drawing/2014/main" id="{9B457382-2361-4EBF-8F51-67BFBE1D36E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794" name="Text Box 1">
          <a:extLst>
            <a:ext uri="{FF2B5EF4-FFF2-40B4-BE49-F238E27FC236}">
              <a16:creationId xmlns:a16="http://schemas.microsoft.com/office/drawing/2014/main" id="{72213E7C-1242-4B69-AC4E-70EC3C490222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795" name="Text Box 1">
          <a:extLst>
            <a:ext uri="{FF2B5EF4-FFF2-40B4-BE49-F238E27FC236}">
              <a16:creationId xmlns:a16="http://schemas.microsoft.com/office/drawing/2014/main" id="{01A78E1A-F827-46B8-A229-95551FF649D4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796" name="Text Box 1">
          <a:extLst>
            <a:ext uri="{FF2B5EF4-FFF2-40B4-BE49-F238E27FC236}">
              <a16:creationId xmlns:a16="http://schemas.microsoft.com/office/drawing/2014/main" id="{F24AB104-8408-4385-BF33-D7C036B362FC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797" name="Text Box 1">
          <a:extLst>
            <a:ext uri="{FF2B5EF4-FFF2-40B4-BE49-F238E27FC236}">
              <a16:creationId xmlns:a16="http://schemas.microsoft.com/office/drawing/2014/main" id="{3C35083C-3934-4D67-A7EF-F7CE06635211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798" name="Text Box 1">
          <a:extLst>
            <a:ext uri="{FF2B5EF4-FFF2-40B4-BE49-F238E27FC236}">
              <a16:creationId xmlns:a16="http://schemas.microsoft.com/office/drawing/2014/main" id="{A317D755-0EC3-4040-9956-6C292E3CA53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799" name="Text Box 1">
          <a:extLst>
            <a:ext uri="{FF2B5EF4-FFF2-40B4-BE49-F238E27FC236}">
              <a16:creationId xmlns:a16="http://schemas.microsoft.com/office/drawing/2014/main" id="{59D8538C-1413-4B7E-B999-1EF515AC629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800" name="Text Box 1">
          <a:extLst>
            <a:ext uri="{FF2B5EF4-FFF2-40B4-BE49-F238E27FC236}">
              <a16:creationId xmlns:a16="http://schemas.microsoft.com/office/drawing/2014/main" id="{465A236D-9CC5-4A42-8285-F46C906FF3C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801" name="Text Box 1">
          <a:extLst>
            <a:ext uri="{FF2B5EF4-FFF2-40B4-BE49-F238E27FC236}">
              <a16:creationId xmlns:a16="http://schemas.microsoft.com/office/drawing/2014/main" id="{FCD73AE6-1F4E-41FE-8C63-5225403D9A0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802" name="Text Box 1">
          <a:extLst>
            <a:ext uri="{FF2B5EF4-FFF2-40B4-BE49-F238E27FC236}">
              <a16:creationId xmlns:a16="http://schemas.microsoft.com/office/drawing/2014/main" id="{1769055B-DB01-4D04-B3FB-EB7A3C138E8E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803" name="Text Box 1">
          <a:extLst>
            <a:ext uri="{FF2B5EF4-FFF2-40B4-BE49-F238E27FC236}">
              <a16:creationId xmlns:a16="http://schemas.microsoft.com/office/drawing/2014/main" id="{57510B91-5726-43A3-A830-8848F11D0B1E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804" name="Text Box 1">
          <a:extLst>
            <a:ext uri="{FF2B5EF4-FFF2-40B4-BE49-F238E27FC236}">
              <a16:creationId xmlns:a16="http://schemas.microsoft.com/office/drawing/2014/main" id="{D81CF644-A9E5-48BC-B9A2-B03680A192D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805" name="Text Box 1">
          <a:extLst>
            <a:ext uri="{FF2B5EF4-FFF2-40B4-BE49-F238E27FC236}">
              <a16:creationId xmlns:a16="http://schemas.microsoft.com/office/drawing/2014/main" id="{D5BA6FC2-5A66-4DFC-BBF9-1AF82438A842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806" name="Text Box 1">
          <a:extLst>
            <a:ext uri="{FF2B5EF4-FFF2-40B4-BE49-F238E27FC236}">
              <a16:creationId xmlns:a16="http://schemas.microsoft.com/office/drawing/2014/main" id="{B72DCBD9-5CED-4E8E-BE86-BA69E2DF0C87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807" name="Text Box 1">
          <a:extLst>
            <a:ext uri="{FF2B5EF4-FFF2-40B4-BE49-F238E27FC236}">
              <a16:creationId xmlns:a16="http://schemas.microsoft.com/office/drawing/2014/main" id="{2A6FACE4-31FF-42D2-B7FF-DDFC0737474C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808" name="Text Box 1">
          <a:extLst>
            <a:ext uri="{FF2B5EF4-FFF2-40B4-BE49-F238E27FC236}">
              <a16:creationId xmlns:a16="http://schemas.microsoft.com/office/drawing/2014/main" id="{A92429AD-BFD6-488C-8299-225D224459A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809" name="Text Box 1">
          <a:extLst>
            <a:ext uri="{FF2B5EF4-FFF2-40B4-BE49-F238E27FC236}">
              <a16:creationId xmlns:a16="http://schemas.microsoft.com/office/drawing/2014/main" id="{B1324D16-6E5F-461D-84D9-E2B9B342440C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810" name="Text Box 1">
          <a:extLst>
            <a:ext uri="{FF2B5EF4-FFF2-40B4-BE49-F238E27FC236}">
              <a16:creationId xmlns:a16="http://schemas.microsoft.com/office/drawing/2014/main" id="{3AFDA68B-574A-47E5-B2F8-C98A2562C9E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811" name="Text Box 1">
          <a:extLst>
            <a:ext uri="{FF2B5EF4-FFF2-40B4-BE49-F238E27FC236}">
              <a16:creationId xmlns:a16="http://schemas.microsoft.com/office/drawing/2014/main" id="{CA30C218-381B-4F50-A7DC-1C9FC1F80511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812" name="Text Box 1">
          <a:extLst>
            <a:ext uri="{FF2B5EF4-FFF2-40B4-BE49-F238E27FC236}">
              <a16:creationId xmlns:a16="http://schemas.microsoft.com/office/drawing/2014/main" id="{05CB57A2-49CB-414D-81EA-EB71C77E666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813" name="Text Box 1">
          <a:extLst>
            <a:ext uri="{FF2B5EF4-FFF2-40B4-BE49-F238E27FC236}">
              <a16:creationId xmlns:a16="http://schemas.microsoft.com/office/drawing/2014/main" id="{531B25A8-48A0-4945-A0BA-0B05D04E3932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814" name="Text Box 1">
          <a:extLst>
            <a:ext uri="{FF2B5EF4-FFF2-40B4-BE49-F238E27FC236}">
              <a16:creationId xmlns:a16="http://schemas.microsoft.com/office/drawing/2014/main" id="{50BD46AB-A1DC-405F-B7B5-FCED59A58DEC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815" name="Text Box 1">
          <a:extLst>
            <a:ext uri="{FF2B5EF4-FFF2-40B4-BE49-F238E27FC236}">
              <a16:creationId xmlns:a16="http://schemas.microsoft.com/office/drawing/2014/main" id="{23154ED3-2A56-4E41-B9CB-6DE8DC2A6D62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816" name="Text Box 1">
          <a:extLst>
            <a:ext uri="{FF2B5EF4-FFF2-40B4-BE49-F238E27FC236}">
              <a16:creationId xmlns:a16="http://schemas.microsoft.com/office/drawing/2014/main" id="{CF60C16A-A2D9-414F-A684-5EFC65EC5C9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817" name="Text Box 1">
          <a:extLst>
            <a:ext uri="{FF2B5EF4-FFF2-40B4-BE49-F238E27FC236}">
              <a16:creationId xmlns:a16="http://schemas.microsoft.com/office/drawing/2014/main" id="{8561C184-0205-40B8-BB89-4C91CC3BBF4E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818" name="Text Box 1">
          <a:extLst>
            <a:ext uri="{FF2B5EF4-FFF2-40B4-BE49-F238E27FC236}">
              <a16:creationId xmlns:a16="http://schemas.microsoft.com/office/drawing/2014/main" id="{9D163028-B10D-494A-B74B-F869BA33604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819" name="Text Box 1">
          <a:extLst>
            <a:ext uri="{FF2B5EF4-FFF2-40B4-BE49-F238E27FC236}">
              <a16:creationId xmlns:a16="http://schemas.microsoft.com/office/drawing/2014/main" id="{169A1E3F-6115-4923-B206-C6AB921C150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820" name="Text Box 1">
          <a:extLst>
            <a:ext uri="{FF2B5EF4-FFF2-40B4-BE49-F238E27FC236}">
              <a16:creationId xmlns:a16="http://schemas.microsoft.com/office/drawing/2014/main" id="{FF49505B-6697-45E0-8E68-BEE8DF914DDA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821" name="Text Box 1">
          <a:extLst>
            <a:ext uri="{FF2B5EF4-FFF2-40B4-BE49-F238E27FC236}">
              <a16:creationId xmlns:a16="http://schemas.microsoft.com/office/drawing/2014/main" id="{ED6506AA-9A93-4095-A714-59395D32A1F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822" name="Text Box 1">
          <a:extLst>
            <a:ext uri="{FF2B5EF4-FFF2-40B4-BE49-F238E27FC236}">
              <a16:creationId xmlns:a16="http://schemas.microsoft.com/office/drawing/2014/main" id="{2584255C-3D83-4A2C-AE13-4E417E00FCC7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823" name="Text Box 1">
          <a:extLst>
            <a:ext uri="{FF2B5EF4-FFF2-40B4-BE49-F238E27FC236}">
              <a16:creationId xmlns:a16="http://schemas.microsoft.com/office/drawing/2014/main" id="{56B60BA9-ADEE-4E33-B484-4A2AE947479E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824" name="Text Box 1">
          <a:extLst>
            <a:ext uri="{FF2B5EF4-FFF2-40B4-BE49-F238E27FC236}">
              <a16:creationId xmlns:a16="http://schemas.microsoft.com/office/drawing/2014/main" id="{524905D9-0460-4B29-ACA5-92912E522E5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825" name="Text Box 1">
          <a:extLst>
            <a:ext uri="{FF2B5EF4-FFF2-40B4-BE49-F238E27FC236}">
              <a16:creationId xmlns:a16="http://schemas.microsoft.com/office/drawing/2014/main" id="{3852ECEF-7069-4BF4-A53D-502100B0942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826" name="Text Box 1">
          <a:extLst>
            <a:ext uri="{FF2B5EF4-FFF2-40B4-BE49-F238E27FC236}">
              <a16:creationId xmlns:a16="http://schemas.microsoft.com/office/drawing/2014/main" id="{18048772-F917-4719-9FFE-EC10385A7EDE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827" name="Text Box 1">
          <a:extLst>
            <a:ext uri="{FF2B5EF4-FFF2-40B4-BE49-F238E27FC236}">
              <a16:creationId xmlns:a16="http://schemas.microsoft.com/office/drawing/2014/main" id="{F2AFBBC3-00FC-4D99-8D96-0890E055BE87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828" name="Text Box 1">
          <a:extLst>
            <a:ext uri="{FF2B5EF4-FFF2-40B4-BE49-F238E27FC236}">
              <a16:creationId xmlns:a16="http://schemas.microsoft.com/office/drawing/2014/main" id="{77973CC3-81D3-4348-96CF-FE7D2DA213AD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829" name="Text Box 1">
          <a:extLst>
            <a:ext uri="{FF2B5EF4-FFF2-40B4-BE49-F238E27FC236}">
              <a16:creationId xmlns:a16="http://schemas.microsoft.com/office/drawing/2014/main" id="{AD5A12A2-E812-4D9E-86A6-A80E3D1D655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830" name="Text Box 1">
          <a:extLst>
            <a:ext uri="{FF2B5EF4-FFF2-40B4-BE49-F238E27FC236}">
              <a16:creationId xmlns:a16="http://schemas.microsoft.com/office/drawing/2014/main" id="{3CCF0A86-9C43-4EE4-B70F-0F23DF5E0598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831" name="Text Box 1">
          <a:extLst>
            <a:ext uri="{FF2B5EF4-FFF2-40B4-BE49-F238E27FC236}">
              <a16:creationId xmlns:a16="http://schemas.microsoft.com/office/drawing/2014/main" id="{3C233BE9-0A7E-407B-A39E-536F3B2E1F6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832" name="Text Box 1">
          <a:extLst>
            <a:ext uri="{FF2B5EF4-FFF2-40B4-BE49-F238E27FC236}">
              <a16:creationId xmlns:a16="http://schemas.microsoft.com/office/drawing/2014/main" id="{C015066F-04B9-4EEB-8FC0-5E641628F317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43</xdr:row>
      <xdr:rowOff>38100</xdr:rowOff>
    </xdr:to>
    <xdr:sp macro="" textlink="">
      <xdr:nvSpPr>
        <xdr:cNvPr id="5833" name="Text Box 1">
          <a:extLst>
            <a:ext uri="{FF2B5EF4-FFF2-40B4-BE49-F238E27FC236}">
              <a16:creationId xmlns:a16="http://schemas.microsoft.com/office/drawing/2014/main" id="{44DF019C-539D-42B7-B95A-8D8429333F67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834" name="Text Box 1">
          <a:extLst>
            <a:ext uri="{FF2B5EF4-FFF2-40B4-BE49-F238E27FC236}">
              <a16:creationId xmlns:a16="http://schemas.microsoft.com/office/drawing/2014/main" id="{F58CA357-CD53-4C3D-BD2A-D10C06A4AC82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835" name="Text Box 1">
          <a:extLst>
            <a:ext uri="{FF2B5EF4-FFF2-40B4-BE49-F238E27FC236}">
              <a16:creationId xmlns:a16="http://schemas.microsoft.com/office/drawing/2014/main" id="{5D3DD39A-9E05-4076-8FFA-5483DE8254A8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836" name="Text Box 1">
          <a:extLst>
            <a:ext uri="{FF2B5EF4-FFF2-40B4-BE49-F238E27FC236}">
              <a16:creationId xmlns:a16="http://schemas.microsoft.com/office/drawing/2014/main" id="{188F4B61-0CA7-4423-AED1-A29894891E9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837" name="Text Box 1">
          <a:extLst>
            <a:ext uri="{FF2B5EF4-FFF2-40B4-BE49-F238E27FC236}">
              <a16:creationId xmlns:a16="http://schemas.microsoft.com/office/drawing/2014/main" id="{D85C62AC-2EEA-4885-A6BD-D929C66BB922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838" name="Text Box 1">
          <a:extLst>
            <a:ext uri="{FF2B5EF4-FFF2-40B4-BE49-F238E27FC236}">
              <a16:creationId xmlns:a16="http://schemas.microsoft.com/office/drawing/2014/main" id="{E136ABAB-3679-46E7-9988-0F168E96B34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839" name="Text Box 1">
          <a:extLst>
            <a:ext uri="{FF2B5EF4-FFF2-40B4-BE49-F238E27FC236}">
              <a16:creationId xmlns:a16="http://schemas.microsoft.com/office/drawing/2014/main" id="{820F6CD8-7F76-4B0F-8CEE-363A516A57F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840" name="Text Box 1">
          <a:extLst>
            <a:ext uri="{FF2B5EF4-FFF2-40B4-BE49-F238E27FC236}">
              <a16:creationId xmlns:a16="http://schemas.microsoft.com/office/drawing/2014/main" id="{D91F3B45-B825-4072-BAFD-B959BF7C1AD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841" name="Text Box 1">
          <a:extLst>
            <a:ext uri="{FF2B5EF4-FFF2-40B4-BE49-F238E27FC236}">
              <a16:creationId xmlns:a16="http://schemas.microsoft.com/office/drawing/2014/main" id="{C1096B50-96F0-4D95-8167-0F224791BA3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842" name="Text Box 1">
          <a:extLst>
            <a:ext uri="{FF2B5EF4-FFF2-40B4-BE49-F238E27FC236}">
              <a16:creationId xmlns:a16="http://schemas.microsoft.com/office/drawing/2014/main" id="{3817D190-4607-4334-9DC7-B003AF115FB4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843" name="Text Box 1">
          <a:extLst>
            <a:ext uri="{FF2B5EF4-FFF2-40B4-BE49-F238E27FC236}">
              <a16:creationId xmlns:a16="http://schemas.microsoft.com/office/drawing/2014/main" id="{D97631B4-FDB9-4706-9D61-9A1B4E8BCA4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844" name="Text Box 1">
          <a:extLst>
            <a:ext uri="{FF2B5EF4-FFF2-40B4-BE49-F238E27FC236}">
              <a16:creationId xmlns:a16="http://schemas.microsoft.com/office/drawing/2014/main" id="{4EC8CD3C-9FD4-4C80-946B-B678C85EC4ED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845" name="Text Box 1">
          <a:extLst>
            <a:ext uri="{FF2B5EF4-FFF2-40B4-BE49-F238E27FC236}">
              <a16:creationId xmlns:a16="http://schemas.microsoft.com/office/drawing/2014/main" id="{E8FF158A-0CA8-4989-9C91-C168915009F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846" name="Text Box 1">
          <a:extLst>
            <a:ext uri="{FF2B5EF4-FFF2-40B4-BE49-F238E27FC236}">
              <a16:creationId xmlns:a16="http://schemas.microsoft.com/office/drawing/2014/main" id="{3E9288D6-90DA-4276-80A5-DAF6A167471C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847" name="Text Box 1">
          <a:extLst>
            <a:ext uri="{FF2B5EF4-FFF2-40B4-BE49-F238E27FC236}">
              <a16:creationId xmlns:a16="http://schemas.microsoft.com/office/drawing/2014/main" id="{F8FBFBBB-9800-4AF2-8B22-C66E1C25799E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848" name="Text Box 1">
          <a:extLst>
            <a:ext uri="{FF2B5EF4-FFF2-40B4-BE49-F238E27FC236}">
              <a16:creationId xmlns:a16="http://schemas.microsoft.com/office/drawing/2014/main" id="{4A4291E7-FEFC-47E6-9C33-358D9CB6015D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849" name="Text Box 1">
          <a:extLst>
            <a:ext uri="{FF2B5EF4-FFF2-40B4-BE49-F238E27FC236}">
              <a16:creationId xmlns:a16="http://schemas.microsoft.com/office/drawing/2014/main" id="{5BBA051F-94A4-4F32-9AE6-662ACA47420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850" name="Text Box 1">
          <a:extLst>
            <a:ext uri="{FF2B5EF4-FFF2-40B4-BE49-F238E27FC236}">
              <a16:creationId xmlns:a16="http://schemas.microsoft.com/office/drawing/2014/main" id="{273BDFF1-4F97-4903-9ECA-DA9B5DED1CD4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851" name="Text Box 1">
          <a:extLst>
            <a:ext uri="{FF2B5EF4-FFF2-40B4-BE49-F238E27FC236}">
              <a16:creationId xmlns:a16="http://schemas.microsoft.com/office/drawing/2014/main" id="{C5BC6ECB-C354-4881-85AC-3A85CE4332E7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852" name="Text Box 1">
          <a:extLst>
            <a:ext uri="{FF2B5EF4-FFF2-40B4-BE49-F238E27FC236}">
              <a16:creationId xmlns:a16="http://schemas.microsoft.com/office/drawing/2014/main" id="{399FA178-755E-4672-A0F2-2D2EE85B37F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853" name="Text Box 1">
          <a:extLst>
            <a:ext uri="{FF2B5EF4-FFF2-40B4-BE49-F238E27FC236}">
              <a16:creationId xmlns:a16="http://schemas.microsoft.com/office/drawing/2014/main" id="{9F202762-8005-4EAD-870C-27DE6FA3CFEC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854" name="Text Box 1">
          <a:extLst>
            <a:ext uri="{FF2B5EF4-FFF2-40B4-BE49-F238E27FC236}">
              <a16:creationId xmlns:a16="http://schemas.microsoft.com/office/drawing/2014/main" id="{75D995BA-083F-4DE9-AE26-93E7B4742621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855" name="Text Box 1">
          <a:extLst>
            <a:ext uri="{FF2B5EF4-FFF2-40B4-BE49-F238E27FC236}">
              <a16:creationId xmlns:a16="http://schemas.microsoft.com/office/drawing/2014/main" id="{3477B505-84A9-4D2F-978C-67AED27326D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856" name="Text Box 1">
          <a:extLst>
            <a:ext uri="{FF2B5EF4-FFF2-40B4-BE49-F238E27FC236}">
              <a16:creationId xmlns:a16="http://schemas.microsoft.com/office/drawing/2014/main" id="{B6E78B0F-139F-4741-8666-A3DF40AE7DEE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857" name="Text Box 1">
          <a:extLst>
            <a:ext uri="{FF2B5EF4-FFF2-40B4-BE49-F238E27FC236}">
              <a16:creationId xmlns:a16="http://schemas.microsoft.com/office/drawing/2014/main" id="{F79297E8-BC6D-460B-9A7E-633EB989EE6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858" name="Text Box 1">
          <a:extLst>
            <a:ext uri="{FF2B5EF4-FFF2-40B4-BE49-F238E27FC236}">
              <a16:creationId xmlns:a16="http://schemas.microsoft.com/office/drawing/2014/main" id="{79537B1A-03C9-4FFD-A598-AC67DEF3758A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859" name="Text Box 1">
          <a:extLst>
            <a:ext uri="{FF2B5EF4-FFF2-40B4-BE49-F238E27FC236}">
              <a16:creationId xmlns:a16="http://schemas.microsoft.com/office/drawing/2014/main" id="{A793BE4D-67E7-4D59-8ED1-C576E0CA48DA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860" name="Text Box 1">
          <a:extLst>
            <a:ext uri="{FF2B5EF4-FFF2-40B4-BE49-F238E27FC236}">
              <a16:creationId xmlns:a16="http://schemas.microsoft.com/office/drawing/2014/main" id="{C752992A-FD61-4008-AC4C-EE7ED4657688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861" name="Text Box 1">
          <a:extLst>
            <a:ext uri="{FF2B5EF4-FFF2-40B4-BE49-F238E27FC236}">
              <a16:creationId xmlns:a16="http://schemas.microsoft.com/office/drawing/2014/main" id="{1AFCF114-8324-43CF-8873-D97A73A362D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862" name="Text Box 1">
          <a:extLst>
            <a:ext uri="{FF2B5EF4-FFF2-40B4-BE49-F238E27FC236}">
              <a16:creationId xmlns:a16="http://schemas.microsoft.com/office/drawing/2014/main" id="{25023E95-20D4-49C1-A8F4-1A762A2A228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863" name="Text Box 1">
          <a:extLst>
            <a:ext uri="{FF2B5EF4-FFF2-40B4-BE49-F238E27FC236}">
              <a16:creationId xmlns:a16="http://schemas.microsoft.com/office/drawing/2014/main" id="{8507F13C-C911-497C-8B0B-2E31A77AFDF1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864" name="Text Box 1">
          <a:extLst>
            <a:ext uri="{FF2B5EF4-FFF2-40B4-BE49-F238E27FC236}">
              <a16:creationId xmlns:a16="http://schemas.microsoft.com/office/drawing/2014/main" id="{72A5A458-CD3D-48B3-A2F0-0531797F94E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865" name="Text Box 1">
          <a:extLst>
            <a:ext uri="{FF2B5EF4-FFF2-40B4-BE49-F238E27FC236}">
              <a16:creationId xmlns:a16="http://schemas.microsoft.com/office/drawing/2014/main" id="{234ED4B1-BC6B-430A-878A-A94779ED655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866" name="Text Box 1">
          <a:extLst>
            <a:ext uri="{FF2B5EF4-FFF2-40B4-BE49-F238E27FC236}">
              <a16:creationId xmlns:a16="http://schemas.microsoft.com/office/drawing/2014/main" id="{A12C0FD4-9633-4C8A-8747-17D15517D97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867" name="Text Box 1">
          <a:extLst>
            <a:ext uri="{FF2B5EF4-FFF2-40B4-BE49-F238E27FC236}">
              <a16:creationId xmlns:a16="http://schemas.microsoft.com/office/drawing/2014/main" id="{6EE71FAE-FA6C-4BBF-ABED-3A6F66596B0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60960</xdr:rowOff>
    </xdr:to>
    <xdr:sp macro="" textlink="">
      <xdr:nvSpPr>
        <xdr:cNvPr id="5868" name="Text Box 1">
          <a:extLst>
            <a:ext uri="{FF2B5EF4-FFF2-40B4-BE49-F238E27FC236}">
              <a16:creationId xmlns:a16="http://schemas.microsoft.com/office/drawing/2014/main" id="{7532A260-92A4-4BF6-99DA-DC51584212AD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869" name="Text Box 1">
          <a:extLst>
            <a:ext uri="{FF2B5EF4-FFF2-40B4-BE49-F238E27FC236}">
              <a16:creationId xmlns:a16="http://schemas.microsoft.com/office/drawing/2014/main" id="{8DA6E48C-EF47-4008-95CA-7CEA34F69C6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870" name="Text Box 1">
          <a:extLst>
            <a:ext uri="{FF2B5EF4-FFF2-40B4-BE49-F238E27FC236}">
              <a16:creationId xmlns:a16="http://schemas.microsoft.com/office/drawing/2014/main" id="{60B5F9B9-DFD4-4419-B75A-FD37855E05A2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871" name="Text Box 1">
          <a:extLst>
            <a:ext uri="{FF2B5EF4-FFF2-40B4-BE49-F238E27FC236}">
              <a16:creationId xmlns:a16="http://schemas.microsoft.com/office/drawing/2014/main" id="{AD367673-75AB-4A5C-8309-72E3022AB468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872" name="Text Box 1">
          <a:extLst>
            <a:ext uri="{FF2B5EF4-FFF2-40B4-BE49-F238E27FC236}">
              <a16:creationId xmlns:a16="http://schemas.microsoft.com/office/drawing/2014/main" id="{DD4C6A78-A35F-4CCD-96A0-04DA5AE4A901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873" name="Text Box 1">
          <a:extLst>
            <a:ext uri="{FF2B5EF4-FFF2-40B4-BE49-F238E27FC236}">
              <a16:creationId xmlns:a16="http://schemas.microsoft.com/office/drawing/2014/main" id="{9EC21D36-4A53-4A4F-BAE4-1782E3F3B57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874" name="Text Box 1">
          <a:extLst>
            <a:ext uri="{FF2B5EF4-FFF2-40B4-BE49-F238E27FC236}">
              <a16:creationId xmlns:a16="http://schemas.microsoft.com/office/drawing/2014/main" id="{9174CC7C-A0C5-461D-A435-411E26D28AE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875" name="Text Box 1">
          <a:extLst>
            <a:ext uri="{FF2B5EF4-FFF2-40B4-BE49-F238E27FC236}">
              <a16:creationId xmlns:a16="http://schemas.microsoft.com/office/drawing/2014/main" id="{651FB47E-20EF-4F62-A3DA-88ABC687CD1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876" name="Text Box 1">
          <a:extLst>
            <a:ext uri="{FF2B5EF4-FFF2-40B4-BE49-F238E27FC236}">
              <a16:creationId xmlns:a16="http://schemas.microsoft.com/office/drawing/2014/main" id="{F9EE9E13-47A0-4DA0-9ABF-D6AF5EFBB56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877" name="Text Box 1">
          <a:extLst>
            <a:ext uri="{FF2B5EF4-FFF2-40B4-BE49-F238E27FC236}">
              <a16:creationId xmlns:a16="http://schemas.microsoft.com/office/drawing/2014/main" id="{5F696CC4-C14C-464D-ADAE-F13A432927AA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878" name="Text Box 1">
          <a:extLst>
            <a:ext uri="{FF2B5EF4-FFF2-40B4-BE49-F238E27FC236}">
              <a16:creationId xmlns:a16="http://schemas.microsoft.com/office/drawing/2014/main" id="{25E52865-D809-4F11-8752-9DAE29DAC83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879" name="Text Box 1">
          <a:extLst>
            <a:ext uri="{FF2B5EF4-FFF2-40B4-BE49-F238E27FC236}">
              <a16:creationId xmlns:a16="http://schemas.microsoft.com/office/drawing/2014/main" id="{AAC519A5-FF0D-4861-B338-CC73B350FDC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880" name="Text Box 1">
          <a:extLst>
            <a:ext uri="{FF2B5EF4-FFF2-40B4-BE49-F238E27FC236}">
              <a16:creationId xmlns:a16="http://schemas.microsoft.com/office/drawing/2014/main" id="{0B0D249B-A264-417C-B001-A035379225E2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881" name="Text Box 1">
          <a:extLst>
            <a:ext uri="{FF2B5EF4-FFF2-40B4-BE49-F238E27FC236}">
              <a16:creationId xmlns:a16="http://schemas.microsoft.com/office/drawing/2014/main" id="{C0FF7D7B-8A3C-434D-AE9E-DBAEC51CA9EB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882" name="Text Box 1">
          <a:extLst>
            <a:ext uri="{FF2B5EF4-FFF2-40B4-BE49-F238E27FC236}">
              <a16:creationId xmlns:a16="http://schemas.microsoft.com/office/drawing/2014/main" id="{02CA58C3-5729-42EB-8686-B925234DA72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883" name="Text Box 1">
          <a:extLst>
            <a:ext uri="{FF2B5EF4-FFF2-40B4-BE49-F238E27FC236}">
              <a16:creationId xmlns:a16="http://schemas.microsoft.com/office/drawing/2014/main" id="{BA43AA47-110A-45A8-9BAB-562437C00AE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884" name="Text Box 1">
          <a:extLst>
            <a:ext uri="{FF2B5EF4-FFF2-40B4-BE49-F238E27FC236}">
              <a16:creationId xmlns:a16="http://schemas.microsoft.com/office/drawing/2014/main" id="{ACDFCDF4-031B-4A48-B8C4-E404D6CEB0F3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885" name="Text Box 1">
          <a:extLst>
            <a:ext uri="{FF2B5EF4-FFF2-40B4-BE49-F238E27FC236}">
              <a16:creationId xmlns:a16="http://schemas.microsoft.com/office/drawing/2014/main" id="{823E8F29-4353-4EA7-89B4-2CC2078E920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886" name="Text Box 1">
          <a:extLst>
            <a:ext uri="{FF2B5EF4-FFF2-40B4-BE49-F238E27FC236}">
              <a16:creationId xmlns:a16="http://schemas.microsoft.com/office/drawing/2014/main" id="{DE79CBE8-F934-4D66-8CA6-5831A538845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887" name="Text Box 1">
          <a:extLst>
            <a:ext uri="{FF2B5EF4-FFF2-40B4-BE49-F238E27FC236}">
              <a16:creationId xmlns:a16="http://schemas.microsoft.com/office/drawing/2014/main" id="{14DE5CC5-7218-47D3-9EFE-B91179F5407E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888" name="Text Box 1">
          <a:extLst>
            <a:ext uri="{FF2B5EF4-FFF2-40B4-BE49-F238E27FC236}">
              <a16:creationId xmlns:a16="http://schemas.microsoft.com/office/drawing/2014/main" id="{C16F1DAC-CF17-43F7-AF5D-4E213E4C65E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889" name="Text Box 1">
          <a:extLst>
            <a:ext uri="{FF2B5EF4-FFF2-40B4-BE49-F238E27FC236}">
              <a16:creationId xmlns:a16="http://schemas.microsoft.com/office/drawing/2014/main" id="{14EAF9E6-12D4-42F0-83C7-955FA196C7F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890" name="Text Box 1">
          <a:extLst>
            <a:ext uri="{FF2B5EF4-FFF2-40B4-BE49-F238E27FC236}">
              <a16:creationId xmlns:a16="http://schemas.microsoft.com/office/drawing/2014/main" id="{FDC51733-DD50-4B85-BE73-7ABB3EE24C2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891" name="Text Box 1">
          <a:extLst>
            <a:ext uri="{FF2B5EF4-FFF2-40B4-BE49-F238E27FC236}">
              <a16:creationId xmlns:a16="http://schemas.microsoft.com/office/drawing/2014/main" id="{72A541EA-4D08-49FB-9B28-7B7A507900D2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892" name="Text Box 1">
          <a:extLst>
            <a:ext uri="{FF2B5EF4-FFF2-40B4-BE49-F238E27FC236}">
              <a16:creationId xmlns:a16="http://schemas.microsoft.com/office/drawing/2014/main" id="{B43F1E8F-9A9A-4F54-957B-B93298281A0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893" name="Text Box 1">
          <a:extLst>
            <a:ext uri="{FF2B5EF4-FFF2-40B4-BE49-F238E27FC236}">
              <a16:creationId xmlns:a16="http://schemas.microsoft.com/office/drawing/2014/main" id="{F6A15082-0428-4665-B1C8-AE303204D004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894" name="Text Box 1">
          <a:extLst>
            <a:ext uri="{FF2B5EF4-FFF2-40B4-BE49-F238E27FC236}">
              <a16:creationId xmlns:a16="http://schemas.microsoft.com/office/drawing/2014/main" id="{7BAB9402-FD70-4904-B9E5-413E295F6AD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895" name="Text Box 1">
          <a:extLst>
            <a:ext uri="{FF2B5EF4-FFF2-40B4-BE49-F238E27FC236}">
              <a16:creationId xmlns:a16="http://schemas.microsoft.com/office/drawing/2014/main" id="{B1542B39-C024-4E02-8C9A-4F7B64F45559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896" name="Text Box 1">
          <a:extLst>
            <a:ext uri="{FF2B5EF4-FFF2-40B4-BE49-F238E27FC236}">
              <a16:creationId xmlns:a16="http://schemas.microsoft.com/office/drawing/2014/main" id="{7ACE3B4C-A2CB-4756-9889-6BE296095754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897" name="Text Box 1">
          <a:extLst>
            <a:ext uri="{FF2B5EF4-FFF2-40B4-BE49-F238E27FC236}">
              <a16:creationId xmlns:a16="http://schemas.microsoft.com/office/drawing/2014/main" id="{84C64BB9-EB26-4128-973A-D760FD5730DA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898" name="Text Box 1">
          <a:extLst>
            <a:ext uri="{FF2B5EF4-FFF2-40B4-BE49-F238E27FC236}">
              <a16:creationId xmlns:a16="http://schemas.microsoft.com/office/drawing/2014/main" id="{B6B847D1-193E-4ADC-80BA-4B02D2943C00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899" name="Text Box 1">
          <a:extLst>
            <a:ext uri="{FF2B5EF4-FFF2-40B4-BE49-F238E27FC236}">
              <a16:creationId xmlns:a16="http://schemas.microsoft.com/office/drawing/2014/main" id="{8B0B4E96-8B9C-4871-8AFC-878C86C23CFE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38100</xdr:rowOff>
    </xdr:to>
    <xdr:sp macro="" textlink="">
      <xdr:nvSpPr>
        <xdr:cNvPr id="5900" name="Text Box 1">
          <a:extLst>
            <a:ext uri="{FF2B5EF4-FFF2-40B4-BE49-F238E27FC236}">
              <a16:creationId xmlns:a16="http://schemas.microsoft.com/office/drawing/2014/main" id="{C39C9874-3708-4241-924D-6CB5A7B9B83F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22860</xdr:rowOff>
    </xdr:to>
    <xdr:sp macro="" textlink="">
      <xdr:nvSpPr>
        <xdr:cNvPr id="5901" name="Text Box 1">
          <a:extLst>
            <a:ext uri="{FF2B5EF4-FFF2-40B4-BE49-F238E27FC236}">
              <a16:creationId xmlns:a16="http://schemas.microsoft.com/office/drawing/2014/main" id="{0D5129C9-671D-4130-9384-3F7932697055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902" name="Text Box 1">
          <a:extLst>
            <a:ext uri="{FF2B5EF4-FFF2-40B4-BE49-F238E27FC236}">
              <a16:creationId xmlns:a16="http://schemas.microsoft.com/office/drawing/2014/main" id="{47BB5349-4A47-4E39-8DA9-B8C895E969B2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903" name="Text Box 1">
          <a:extLst>
            <a:ext uri="{FF2B5EF4-FFF2-40B4-BE49-F238E27FC236}">
              <a16:creationId xmlns:a16="http://schemas.microsoft.com/office/drawing/2014/main" id="{6DCD585C-1DB3-42E7-BB0F-0FDFC72E08E2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904" name="Text Box 1">
          <a:extLst>
            <a:ext uri="{FF2B5EF4-FFF2-40B4-BE49-F238E27FC236}">
              <a16:creationId xmlns:a16="http://schemas.microsoft.com/office/drawing/2014/main" id="{33FC2206-B9ED-4988-91DC-CD2300221476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41</xdr:row>
      <xdr:rowOff>0</xdr:rowOff>
    </xdr:from>
    <xdr:to>
      <xdr:col>0</xdr:col>
      <xdr:colOff>586740</xdr:colOff>
      <xdr:row>42</xdr:row>
      <xdr:rowOff>0</xdr:rowOff>
    </xdr:to>
    <xdr:sp macro="" textlink="">
      <xdr:nvSpPr>
        <xdr:cNvPr id="5905" name="Text Box 1">
          <a:extLst>
            <a:ext uri="{FF2B5EF4-FFF2-40B4-BE49-F238E27FC236}">
              <a16:creationId xmlns:a16="http://schemas.microsoft.com/office/drawing/2014/main" id="{40B340F8-C4B7-4430-B752-DA3399B16B77}"/>
            </a:ext>
          </a:extLst>
        </xdr:cNvPr>
        <xdr:cNvSpPr txBox="1">
          <a:spLocks noChangeArrowheads="1"/>
        </xdr:cNvSpPr>
      </xdr:nvSpPr>
      <xdr:spPr bwMode="auto">
        <a:xfrm>
          <a:off x="510540" y="60045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5906" name="Text Box 1">
          <a:extLst>
            <a:ext uri="{FF2B5EF4-FFF2-40B4-BE49-F238E27FC236}">
              <a16:creationId xmlns:a16="http://schemas.microsoft.com/office/drawing/2014/main" id="{F84B1F35-2654-44CE-9D62-768EBB6BE16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5907" name="Text Box 1">
          <a:extLst>
            <a:ext uri="{FF2B5EF4-FFF2-40B4-BE49-F238E27FC236}">
              <a16:creationId xmlns:a16="http://schemas.microsoft.com/office/drawing/2014/main" id="{A1707956-DD84-4611-B0CC-81AE803502A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5908" name="Text Box 1">
          <a:extLst>
            <a:ext uri="{FF2B5EF4-FFF2-40B4-BE49-F238E27FC236}">
              <a16:creationId xmlns:a16="http://schemas.microsoft.com/office/drawing/2014/main" id="{9E4872AA-D7B2-4209-B1A9-57CD54AD80F3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5909" name="Text Box 1">
          <a:extLst>
            <a:ext uri="{FF2B5EF4-FFF2-40B4-BE49-F238E27FC236}">
              <a16:creationId xmlns:a16="http://schemas.microsoft.com/office/drawing/2014/main" id="{F748B395-625D-454B-B490-81532CB9BE82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5910" name="Text Box 1">
          <a:extLst>
            <a:ext uri="{FF2B5EF4-FFF2-40B4-BE49-F238E27FC236}">
              <a16:creationId xmlns:a16="http://schemas.microsoft.com/office/drawing/2014/main" id="{0D313A86-1703-4882-A016-6ECED5E3CA2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5911" name="Text Box 1">
          <a:extLst>
            <a:ext uri="{FF2B5EF4-FFF2-40B4-BE49-F238E27FC236}">
              <a16:creationId xmlns:a16="http://schemas.microsoft.com/office/drawing/2014/main" id="{05743AEF-0D5C-4154-A518-06D5FE723A0C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5912" name="Text Box 1">
          <a:extLst>
            <a:ext uri="{FF2B5EF4-FFF2-40B4-BE49-F238E27FC236}">
              <a16:creationId xmlns:a16="http://schemas.microsoft.com/office/drawing/2014/main" id="{DF298584-1DF9-4DEF-904A-510B3673BFC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5913" name="Text Box 1">
          <a:extLst>
            <a:ext uri="{FF2B5EF4-FFF2-40B4-BE49-F238E27FC236}">
              <a16:creationId xmlns:a16="http://schemas.microsoft.com/office/drawing/2014/main" id="{8B21D745-4D5B-4BAD-91C6-F0E32443EC9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5914" name="Text Box 1">
          <a:extLst>
            <a:ext uri="{FF2B5EF4-FFF2-40B4-BE49-F238E27FC236}">
              <a16:creationId xmlns:a16="http://schemas.microsoft.com/office/drawing/2014/main" id="{7871C641-8E3D-4EF5-B882-46061E660D20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5915" name="Text Box 1">
          <a:extLst>
            <a:ext uri="{FF2B5EF4-FFF2-40B4-BE49-F238E27FC236}">
              <a16:creationId xmlns:a16="http://schemas.microsoft.com/office/drawing/2014/main" id="{0645EC0D-5A95-40A3-B4E4-60D41B2470CC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5916" name="Text Box 1">
          <a:extLst>
            <a:ext uri="{FF2B5EF4-FFF2-40B4-BE49-F238E27FC236}">
              <a16:creationId xmlns:a16="http://schemas.microsoft.com/office/drawing/2014/main" id="{9619BD0A-ABD3-4F3C-A2EA-46B9EFD8C5F2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5917" name="Text Box 1">
          <a:extLst>
            <a:ext uri="{FF2B5EF4-FFF2-40B4-BE49-F238E27FC236}">
              <a16:creationId xmlns:a16="http://schemas.microsoft.com/office/drawing/2014/main" id="{ABDB4DD0-6F55-434A-B675-6FADEB6F9B63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5918" name="Text Box 1">
          <a:extLst>
            <a:ext uri="{FF2B5EF4-FFF2-40B4-BE49-F238E27FC236}">
              <a16:creationId xmlns:a16="http://schemas.microsoft.com/office/drawing/2014/main" id="{D32F97EA-CAD4-4C3E-AEF7-D083573BD381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5919" name="Text Box 1">
          <a:extLst>
            <a:ext uri="{FF2B5EF4-FFF2-40B4-BE49-F238E27FC236}">
              <a16:creationId xmlns:a16="http://schemas.microsoft.com/office/drawing/2014/main" id="{5715714F-85DC-4EDC-B85C-0BB99EFDB92B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5920" name="Text Box 1">
          <a:extLst>
            <a:ext uri="{FF2B5EF4-FFF2-40B4-BE49-F238E27FC236}">
              <a16:creationId xmlns:a16="http://schemas.microsoft.com/office/drawing/2014/main" id="{C0D34E0B-64C2-443D-8DD1-8057C627061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5921" name="Text Box 1">
          <a:extLst>
            <a:ext uri="{FF2B5EF4-FFF2-40B4-BE49-F238E27FC236}">
              <a16:creationId xmlns:a16="http://schemas.microsoft.com/office/drawing/2014/main" id="{50CE67C4-BB54-4BDD-9C36-F8E0DA8D96C2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5922" name="Text Box 1">
          <a:extLst>
            <a:ext uri="{FF2B5EF4-FFF2-40B4-BE49-F238E27FC236}">
              <a16:creationId xmlns:a16="http://schemas.microsoft.com/office/drawing/2014/main" id="{6A3E0853-37C1-413D-99CF-E338DB209FD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5923" name="Text Box 1">
          <a:extLst>
            <a:ext uri="{FF2B5EF4-FFF2-40B4-BE49-F238E27FC236}">
              <a16:creationId xmlns:a16="http://schemas.microsoft.com/office/drawing/2014/main" id="{0772D69E-96E9-43D1-BBC1-914B71A0787C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5924" name="Text Box 1">
          <a:extLst>
            <a:ext uri="{FF2B5EF4-FFF2-40B4-BE49-F238E27FC236}">
              <a16:creationId xmlns:a16="http://schemas.microsoft.com/office/drawing/2014/main" id="{2DC2E059-3C63-485F-AB9A-6EE5C2A26A84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5925" name="Text Box 1">
          <a:extLst>
            <a:ext uri="{FF2B5EF4-FFF2-40B4-BE49-F238E27FC236}">
              <a16:creationId xmlns:a16="http://schemas.microsoft.com/office/drawing/2014/main" id="{C83DA7B2-FADC-4F86-ADE7-6489B283413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5926" name="Text Box 1">
          <a:extLst>
            <a:ext uri="{FF2B5EF4-FFF2-40B4-BE49-F238E27FC236}">
              <a16:creationId xmlns:a16="http://schemas.microsoft.com/office/drawing/2014/main" id="{AECCEC37-447D-43F7-9228-7BBC9A5B57E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5927" name="Text Box 1">
          <a:extLst>
            <a:ext uri="{FF2B5EF4-FFF2-40B4-BE49-F238E27FC236}">
              <a16:creationId xmlns:a16="http://schemas.microsoft.com/office/drawing/2014/main" id="{1B9D7323-8700-4F12-8215-4BC5DE6E965B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5928" name="Text Box 1">
          <a:extLst>
            <a:ext uri="{FF2B5EF4-FFF2-40B4-BE49-F238E27FC236}">
              <a16:creationId xmlns:a16="http://schemas.microsoft.com/office/drawing/2014/main" id="{05EAA08F-B28E-4E5E-AC6B-59310B8071A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5929" name="Text Box 1">
          <a:extLst>
            <a:ext uri="{FF2B5EF4-FFF2-40B4-BE49-F238E27FC236}">
              <a16:creationId xmlns:a16="http://schemas.microsoft.com/office/drawing/2014/main" id="{8D834397-B4B0-4D99-A2B7-14D1BE52A29F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5930" name="Text Box 1">
          <a:extLst>
            <a:ext uri="{FF2B5EF4-FFF2-40B4-BE49-F238E27FC236}">
              <a16:creationId xmlns:a16="http://schemas.microsoft.com/office/drawing/2014/main" id="{84D9A74E-D234-4195-AA5F-8DFAFBF724F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5931" name="Text Box 1">
          <a:extLst>
            <a:ext uri="{FF2B5EF4-FFF2-40B4-BE49-F238E27FC236}">
              <a16:creationId xmlns:a16="http://schemas.microsoft.com/office/drawing/2014/main" id="{70BDE0E6-CF65-4727-9765-7B803CB5124F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5932" name="Text Box 1">
          <a:extLst>
            <a:ext uri="{FF2B5EF4-FFF2-40B4-BE49-F238E27FC236}">
              <a16:creationId xmlns:a16="http://schemas.microsoft.com/office/drawing/2014/main" id="{131DB1C9-92AC-496B-B0C4-818E80CBD052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5933" name="Text Box 1">
          <a:extLst>
            <a:ext uri="{FF2B5EF4-FFF2-40B4-BE49-F238E27FC236}">
              <a16:creationId xmlns:a16="http://schemas.microsoft.com/office/drawing/2014/main" id="{AB30F6E2-BDB2-4650-8742-EA5A38897D6F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5934" name="Text Box 1">
          <a:extLst>
            <a:ext uri="{FF2B5EF4-FFF2-40B4-BE49-F238E27FC236}">
              <a16:creationId xmlns:a16="http://schemas.microsoft.com/office/drawing/2014/main" id="{05E21343-470D-45B5-B44E-3A349454099E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5935" name="Text Box 1">
          <a:extLst>
            <a:ext uri="{FF2B5EF4-FFF2-40B4-BE49-F238E27FC236}">
              <a16:creationId xmlns:a16="http://schemas.microsoft.com/office/drawing/2014/main" id="{573A48CE-384E-4AB2-A06F-DF60A7A720C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5936" name="Text Box 1">
          <a:extLst>
            <a:ext uri="{FF2B5EF4-FFF2-40B4-BE49-F238E27FC236}">
              <a16:creationId xmlns:a16="http://schemas.microsoft.com/office/drawing/2014/main" id="{7F229880-EF5F-4E64-9F67-EF7F319437E4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5937" name="Text Box 1">
          <a:extLst>
            <a:ext uri="{FF2B5EF4-FFF2-40B4-BE49-F238E27FC236}">
              <a16:creationId xmlns:a16="http://schemas.microsoft.com/office/drawing/2014/main" id="{B75EE5E7-CE8E-4B3A-9CED-E18FB05C352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5938" name="Text Box 1">
          <a:extLst>
            <a:ext uri="{FF2B5EF4-FFF2-40B4-BE49-F238E27FC236}">
              <a16:creationId xmlns:a16="http://schemas.microsoft.com/office/drawing/2014/main" id="{02E30CB3-8161-4701-8AA9-A7B741BB90A6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5939" name="Text Box 1">
          <a:extLst>
            <a:ext uri="{FF2B5EF4-FFF2-40B4-BE49-F238E27FC236}">
              <a16:creationId xmlns:a16="http://schemas.microsoft.com/office/drawing/2014/main" id="{0225A73D-76F8-4C32-9274-9DAA8C0D459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5940" name="Text Box 1">
          <a:extLst>
            <a:ext uri="{FF2B5EF4-FFF2-40B4-BE49-F238E27FC236}">
              <a16:creationId xmlns:a16="http://schemas.microsoft.com/office/drawing/2014/main" id="{821B300F-177C-4A03-AF5A-AC7D8D881A52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5941" name="Text Box 1">
          <a:extLst>
            <a:ext uri="{FF2B5EF4-FFF2-40B4-BE49-F238E27FC236}">
              <a16:creationId xmlns:a16="http://schemas.microsoft.com/office/drawing/2014/main" id="{BA915518-ADEF-494B-9A10-6AD04DCAABA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5942" name="Text Box 1">
          <a:extLst>
            <a:ext uri="{FF2B5EF4-FFF2-40B4-BE49-F238E27FC236}">
              <a16:creationId xmlns:a16="http://schemas.microsoft.com/office/drawing/2014/main" id="{EF2A8276-BDD6-4042-9CA3-2F2E3D72B0B4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5943" name="Text Box 1">
          <a:extLst>
            <a:ext uri="{FF2B5EF4-FFF2-40B4-BE49-F238E27FC236}">
              <a16:creationId xmlns:a16="http://schemas.microsoft.com/office/drawing/2014/main" id="{8DF748AF-A028-4814-8F11-7832D0EB811E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5944" name="Text Box 1">
          <a:extLst>
            <a:ext uri="{FF2B5EF4-FFF2-40B4-BE49-F238E27FC236}">
              <a16:creationId xmlns:a16="http://schemas.microsoft.com/office/drawing/2014/main" id="{BE53855A-63BE-401A-B499-AFCAF7CF5F1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5945" name="Text Box 1">
          <a:extLst>
            <a:ext uri="{FF2B5EF4-FFF2-40B4-BE49-F238E27FC236}">
              <a16:creationId xmlns:a16="http://schemas.microsoft.com/office/drawing/2014/main" id="{E32A5ACE-F7B9-4F91-B27F-D87A8598A63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5946" name="Text Box 1">
          <a:extLst>
            <a:ext uri="{FF2B5EF4-FFF2-40B4-BE49-F238E27FC236}">
              <a16:creationId xmlns:a16="http://schemas.microsoft.com/office/drawing/2014/main" id="{DC1A9FCA-88F4-4735-9A51-E3A7A8456884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5947" name="Text Box 1">
          <a:extLst>
            <a:ext uri="{FF2B5EF4-FFF2-40B4-BE49-F238E27FC236}">
              <a16:creationId xmlns:a16="http://schemas.microsoft.com/office/drawing/2014/main" id="{CE4D5D90-6D46-41F6-8F54-40217FE5A991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5948" name="Text Box 1">
          <a:extLst>
            <a:ext uri="{FF2B5EF4-FFF2-40B4-BE49-F238E27FC236}">
              <a16:creationId xmlns:a16="http://schemas.microsoft.com/office/drawing/2014/main" id="{F5316E7A-FA2A-4AD3-B4B0-567CBBB4AFD0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5949" name="Text Box 1">
          <a:extLst>
            <a:ext uri="{FF2B5EF4-FFF2-40B4-BE49-F238E27FC236}">
              <a16:creationId xmlns:a16="http://schemas.microsoft.com/office/drawing/2014/main" id="{34B5C90F-FAE5-4A9D-B614-8CB56997F65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5950" name="Text Box 1">
          <a:extLst>
            <a:ext uri="{FF2B5EF4-FFF2-40B4-BE49-F238E27FC236}">
              <a16:creationId xmlns:a16="http://schemas.microsoft.com/office/drawing/2014/main" id="{D59C31E9-874B-49DA-B9BC-A2C88FE6A96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5951" name="Text Box 1">
          <a:extLst>
            <a:ext uri="{FF2B5EF4-FFF2-40B4-BE49-F238E27FC236}">
              <a16:creationId xmlns:a16="http://schemas.microsoft.com/office/drawing/2014/main" id="{93AED24D-06BD-43E8-9443-6FFF6F6F7732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5952" name="Text Box 1">
          <a:extLst>
            <a:ext uri="{FF2B5EF4-FFF2-40B4-BE49-F238E27FC236}">
              <a16:creationId xmlns:a16="http://schemas.microsoft.com/office/drawing/2014/main" id="{6BA73AD6-17DC-4B83-BD04-B0D0358B5DB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5953" name="Text Box 1">
          <a:extLst>
            <a:ext uri="{FF2B5EF4-FFF2-40B4-BE49-F238E27FC236}">
              <a16:creationId xmlns:a16="http://schemas.microsoft.com/office/drawing/2014/main" id="{D8DC8529-B793-4228-8A89-2B387E86666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5954" name="Text Box 1">
          <a:extLst>
            <a:ext uri="{FF2B5EF4-FFF2-40B4-BE49-F238E27FC236}">
              <a16:creationId xmlns:a16="http://schemas.microsoft.com/office/drawing/2014/main" id="{55E480C0-AC74-48BC-90DD-60B0C9221A0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5955" name="Text Box 1">
          <a:extLst>
            <a:ext uri="{FF2B5EF4-FFF2-40B4-BE49-F238E27FC236}">
              <a16:creationId xmlns:a16="http://schemas.microsoft.com/office/drawing/2014/main" id="{EB0D8095-0DA6-4599-8874-780322AEAFA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5956" name="Text Box 1">
          <a:extLst>
            <a:ext uri="{FF2B5EF4-FFF2-40B4-BE49-F238E27FC236}">
              <a16:creationId xmlns:a16="http://schemas.microsoft.com/office/drawing/2014/main" id="{6ABC442B-4665-411A-A90C-F8BD61B32C4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5957" name="Text Box 1">
          <a:extLst>
            <a:ext uri="{FF2B5EF4-FFF2-40B4-BE49-F238E27FC236}">
              <a16:creationId xmlns:a16="http://schemas.microsoft.com/office/drawing/2014/main" id="{C9625BCF-D0CF-4CF4-B8C8-8ADE42A3CEAC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5958" name="Text Box 1">
          <a:extLst>
            <a:ext uri="{FF2B5EF4-FFF2-40B4-BE49-F238E27FC236}">
              <a16:creationId xmlns:a16="http://schemas.microsoft.com/office/drawing/2014/main" id="{4C092F55-48AE-45C9-8633-C025FF98D7FE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5959" name="Text Box 1">
          <a:extLst>
            <a:ext uri="{FF2B5EF4-FFF2-40B4-BE49-F238E27FC236}">
              <a16:creationId xmlns:a16="http://schemas.microsoft.com/office/drawing/2014/main" id="{901D6517-26E1-46F8-9FC9-49FEFD7D886E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5960" name="Text Box 1">
          <a:extLst>
            <a:ext uri="{FF2B5EF4-FFF2-40B4-BE49-F238E27FC236}">
              <a16:creationId xmlns:a16="http://schemas.microsoft.com/office/drawing/2014/main" id="{5216E9DA-3A9B-418D-A893-DF8B83C350D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5961" name="Text Box 1">
          <a:extLst>
            <a:ext uri="{FF2B5EF4-FFF2-40B4-BE49-F238E27FC236}">
              <a16:creationId xmlns:a16="http://schemas.microsoft.com/office/drawing/2014/main" id="{31725FCA-C61D-4BEF-B5D5-2BE1132D0D26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5962" name="Text Box 1">
          <a:extLst>
            <a:ext uri="{FF2B5EF4-FFF2-40B4-BE49-F238E27FC236}">
              <a16:creationId xmlns:a16="http://schemas.microsoft.com/office/drawing/2014/main" id="{A5FAD93F-FE01-4DDD-B557-EE095BB2A12E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5963" name="Text Box 1">
          <a:extLst>
            <a:ext uri="{FF2B5EF4-FFF2-40B4-BE49-F238E27FC236}">
              <a16:creationId xmlns:a16="http://schemas.microsoft.com/office/drawing/2014/main" id="{D58D0D91-1EE0-44D6-960A-18641D1A4440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5964" name="Text Box 1">
          <a:extLst>
            <a:ext uri="{FF2B5EF4-FFF2-40B4-BE49-F238E27FC236}">
              <a16:creationId xmlns:a16="http://schemas.microsoft.com/office/drawing/2014/main" id="{789C3159-79A3-4A91-B1CB-B1F180A029F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5965" name="Text Box 1">
          <a:extLst>
            <a:ext uri="{FF2B5EF4-FFF2-40B4-BE49-F238E27FC236}">
              <a16:creationId xmlns:a16="http://schemas.microsoft.com/office/drawing/2014/main" id="{6BF8DCAD-970D-4CF0-930E-58CFCB0CB64C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5966" name="Text Box 1">
          <a:extLst>
            <a:ext uri="{FF2B5EF4-FFF2-40B4-BE49-F238E27FC236}">
              <a16:creationId xmlns:a16="http://schemas.microsoft.com/office/drawing/2014/main" id="{470B649D-E58E-437A-B012-FDD7B62F5140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5967" name="Text Box 1">
          <a:extLst>
            <a:ext uri="{FF2B5EF4-FFF2-40B4-BE49-F238E27FC236}">
              <a16:creationId xmlns:a16="http://schemas.microsoft.com/office/drawing/2014/main" id="{0162B80A-7716-4F5B-BAAC-F74DCDA17F14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5968" name="Text Box 1">
          <a:extLst>
            <a:ext uri="{FF2B5EF4-FFF2-40B4-BE49-F238E27FC236}">
              <a16:creationId xmlns:a16="http://schemas.microsoft.com/office/drawing/2014/main" id="{A8F55B3F-7FA1-4E07-B9E0-664D1D29ABE1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5969" name="Text Box 1">
          <a:extLst>
            <a:ext uri="{FF2B5EF4-FFF2-40B4-BE49-F238E27FC236}">
              <a16:creationId xmlns:a16="http://schemas.microsoft.com/office/drawing/2014/main" id="{6B7ED8E2-C021-45B8-9364-4514D894029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5970" name="Text Box 1">
          <a:extLst>
            <a:ext uri="{FF2B5EF4-FFF2-40B4-BE49-F238E27FC236}">
              <a16:creationId xmlns:a16="http://schemas.microsoft.com/office/drawing/2014/main" id="{687FFED8-A5F9-4BA3-BC72-A2E96BFCB58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5971" name="Text Box 1">
          <a:extLst>
            <a:ext uri="{FF2B5EF4-FFF2-40B4-BE49-F238E27FC236}">
              <a16:creationId xmlns:a16="http://schemas.microsoft.com/office/drawing/2014/main" id="{C26A663F-D6AE-4708-943A-7F5783DC2323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5972" name="Text Box 1">
          <a:extLst>
            <a:ext uri="{FF2B5EF4-FFF2-40B4-BE49-F238E27FC236}">
              <a16:creationId xmlns:a16="http://schemas.microsoft.com/office/drawing/2014/main" id="{BF14AB62-53C6-4E66-8A3B-DD1E13A3A47E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5973" name="Text Box 1">
          <a:extLst>
            <a:ext uri="{FF2B5EF4-FFF2-40B4-BE49-F238E27FC236}">
              <a16:creationId xmlns:a16="http://schemas.microsoft.com/office/drawing/2014/main" id="{29831488-A55E-4F71-8CE2-76FD96A10D1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5974" name="Text Box 1">
          <a:extLst>
            <a:ext uri="{FF2B5EF4-FFF2-40B4-BE49-F238E27FC236}">
              <a16:creationId xmlns:a16="http://schemas.microsoft.com/office/drawing/2014/main" id="{D2B77D85-55E7-413D-8478-E61E553C308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5975" name="Text Box 1">
          <a:extLst>
            <a:ext uri="{FF2B5EF4-FFF2-40B4-BE49-F238E27FC236}">
              <a16:creationId xmlns:a16="http://schemas.microsoft.com/office/drawing/2014/main" id="{AFF155D2-220E-4891-BEE8-CE52ED6F57B2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5976" name="Text Box 1">
          <a:extLst>
            <a:ext uri="{FF2B5EF4-FFF2-40B4-BE49-F238E27FC236}">
              <a16:creationId xmlns:a16="http://schemas.microsoft.com/office/drawing/2014/main" id="{8C0D42BB-4120-4FA2-B6F2-B36EF74930E1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5977" name="Text Box 1">
          <a:extLst>
            <a:ext uri="{FF2B5EF4-FFF2-40B4-BE49-F238E27FC236}">
              <a16:creationId xmlns:a16="http://schemas.microsoft.com/office/drawing/2014/main" id="{8509AF50-FD21-49E8-9E5E-140659C5DD8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5978" name="Text Box 1">
          <a:extLst>
            <a:ext uri="{FF2B5EF4-FFF2-40B4-BE49-F238E27FC236}">
              <a16:creationId xmlns:a16="http://schemas.microsoft.com/office/drawing/2014/main" id="{7BAED9B7-61DB-4C1A-986C-FB2B205CCDE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5979" name="Text Box 1">
          <a:extLst>
            <a:ext uri="{FF2B5EF4-FFF2-40B4-BE49-F238E27FC236}">
              <a16:creationId xmlns:a16="http://schemas.microsoft.com/office/drawing/2014/main" id="{AAB27EE2-558E-4696-A9C2-10C05574CF9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5980" name="Text Box 1">
          <a:extLst>
            <a:ext uri="{FF2B5EF4-FFF2-40B4-BE49-F238E27FC236}">
              <a16:creationId xmlns:a16="http://schemas.microsoft.com/office/drawing/2014/main" id="{1CCA1D6E-5EB1-4F0D-A012-65A29CBA379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5981" name="Text Box 1">
          <a:extLst>
            <a:ext uri="{FF2B5EF4-FFF2-40B4-BE49-F238E27FC236}">
              <a16:creationId xmlns:a16="http://schemas.microsoft.com/office/drawing/2014/main" id="{FCA18F79-2855-4677-922D-E9C9D1DFE082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5982" name="Text Box 1">
          <a:extLst>
            <a:ext uri="{FF2B5EF4-FFF2-40B4-BE49-F238E27FC236}">
              <a16:creationId xmlns:a16="http://schemas.microsoft.com/office/drawing/2014/main" id="{29B81BB6-6A7F-47FB-BABB-235BFE96CD05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5983" name="Text Box 1">
          <a:extLst>
            <a:ext uri="{FF2B5EF4-FFF2-40B4-BE49-F238E27FC236}">
              <a16:creationId xmlns:a16="http://schemas.microsoft.com/office/drawing/2014/main" id="{582BBEC0-0FE4-4B44-8254-A87E33894FE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5984" name="Text Box 1">
          <a:extLst>
            <a:ext uri="{FF2B5EF4-FFF2-40B4-BE49-F238E27FC236}">
              <a16:creationId xmlns:a16="http://schemas.microsoft.com/office/drawing/2014/main" id="{9D2E9D46-7B2A-44F9-807E-DB6E4BC07E7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5985" name="Text Box 1">
          <a:extLst>
            <a:ext uri="{FF2B5EF4-FFF2-40B4-BE49-F238E27FC236}">
              <a16:creationId xmlns:a16="http://schemas.microsoft.com/office/drawing/2014/main" id="{93658359-4785-4D6C-9733-41C206277756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5986" name="Text Box 1">
          <a:extLst>
            <a:ext uri="{FF2B5EF4-FFF2-40B4-BE49-F238E27FC236}">
              <a16:creationId xmlns:a16="http://schemas.microsoft.com/office/drawing/2014/main" id="{60648661-B1BF-4C27-9A5F-B44FEA5E64DC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5987" name="Text Box 1">
          <a:extLst>
            <a:ext uri="{FF2B5EF4-FFF2-40B4-BE49-F238E27FC236}">
              <a16:creationId xmlns:a16="http://schemas.microsoft.com/office/drawing/2014/main" id="{273A7814-9DBD-4415-AE23-3D303D3DF95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5988" name="Text Box 1">
          <a:extLst>
            <a:ext uri="{FF2B5EF4-FFF2-40B4-BE49-F238E27FC236}">
              <a16:creationId xmlns:a16="http://schemas.microsoft.com/office/drawing/2014/main" id="{B46B44DC-CD06-416E-83B8-3E149853830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5989" name="Text Box 1">
          <a:extLst>
            <a:ext uri="{FF2B5EF4-FFF2-40B4-BE49-F238E27FC236}">
              <a16:creationId xmlns:a16="http://schemas.microsoft.com/office/drawing/2014/main" id="{058E5ACB-D1E2-434B-A114-4FD8BBE792D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5990" name="Text Box 1">
          <a:extLst>
            <a:ext uri="{FF2B5EF4-FFF2-40B4-BE49-F238E27FC236}">
              <a16:creationId xmlns:a16="http://schemas.microsoft.com/office/drawing/2014/main" id="{39D253DA-0A38-4A2C-A7DE-92D2A2395BFF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5991" name="Text Box 1">
          <a:extLst>
            <a:ext uri="{FF2B5EF4-FFF2-40B4-BE49-F238E27FC236}">
              <a16:creationId xmlns:a16="http://schemas.microsoft.com/office/drawing/2014/main" id="{5AB1CA1E-2717-421D-A8DB-DE4894190F4B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5992" name="Text Box 1">
          <a:extLst>
            <a:ext uri="{FF2B5EF4-FFF2-40B4-BE49-F238E27FC236}">
              <a16:creationId xmlns:a16="http://schemas.microsoft.com/office/drawing/2014/main" id="{F70194F3-C852-4B46-846A-E19787A48B3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5993" name="Text Box 1">
          <a:extLst>
            <a:ext uri="{FF2B5EF4-FFF2-40B4-BE49-F238E27FC236}">
              <a16:creationId xmlns:a16="http://schemas.microsoft.com/office/drawing/2014/main" id="{2BACEAA9-7A13-4EAE-B26A-B64E159F6A24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5994" name="Text Box 1">
          <a:extLst>
            <a:ext uri="{FF2B5EF4-FFF2-40B4-BE49-F238E27FC236}">
              <a16:creationId xmlns:a16="http://schemas.microsoft.com/office/drawing/2014/main" id="{6FE8472E-0A03-4C87-91EF-0268EAC30093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5995" name="Text Box 1">
          <a:extLst>
            <a:ext uri="{FF2B5EF4-FFF2-40B4-BE49-F238E27FC236}">
              <a16:creationId xmlns:a16="http://schemas.microsoft.com/office/drawing/2014/main" id="{D8F2FFBC-65BE-42B7-A10C-69550944B3A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5996" name="Text Box 1">
          <a:extLst>
            <a:ext uri="{FF2B5EF4-FFF2-40B4-BE49-F238E27FC236}">
              <a16:creationId xmlns:a16="http://schemas.microsoft.com/office/drawing/2014/main" id="{5577E1CD-1065-420B-9279-397667318B5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5997" name="Text Box 1">
          <a:extLst>
            <a:ext uri="{FF2B5EF4-FFF2-40B4-BE49-F238E27FC236}">
              <a16:creationId xmlns:a16="http://schemas.microsoft.com/office/drawing/2014/main" id="{EAD410A8-3E73-45F9-88DE-42E4129F7046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5998" name="Text Box 1">
          <a:extLst>
            <a:ext uri="{FF2B5EF4-FFF2-40B4-BE49-F238E27FC236}">
              <a16:creationId xmlns:a16="http://schemas.microsoft.com/office/drawing/2014/main" id="{FF6D655F-84B4-48D9-8A46-20FD9BF236B0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5999" name="Text Box 1">
          <a:extLst>
            <a:ext uri="{FF2B5EF4-FFF2-40B4-BE49-F238E27FC236}">
              <a16:creationId xmlns:a16="http://schemas.microsoft.com/office/drawing/2014/main" id="{42FA889B-49D9-4B7A-9D0C-F55DB8858D91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000" name="Text Box 1">
          <a:extLst>
            <a:ext uri="{FF2B5EF4-FFF2-40B4-BE49-F238E27FC236}">
              <a16:creationId xmlns:a16="http://schemas.microsoft.com/office/drawing/2014/main" id="{8937453C-F810-40D0-820D-8B96F7BA34A0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001" name="Text Box 1">
          <a:extLst>
            <a:ext uri="{FF2B5EF4-FFF2-40B4-BE49-F238E27FC236}">
              <a16:creationId xmlns:a16="http://schemas.microsoft.com/office/drawing/2014/main" id="{503B495F-1B8D-4728-90E0-EBF7F73E21B1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002" name="Text Box 1">
          <a:extLst>
            <a:ext uri="{FF2B5EF4-FFF2-40B4-BE49-F238E27FC236}">
              <a16:creationId xmlns:a16="http://schemas.microsoft.com/office/drawing/2014/main" id="{C72E805D-FD6E-42B9-9649-D1E164426EA4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003" name="Text Box 1">
          <a:extLst>
            <a:ext uri="{FF2B5EF4-FFF2-40B4-BE49-F238E27FC236}">
              <a16:creationId xmlns:a16="http://schemas.microsoft.com/office/drawing/2014/main" id="{226114A2-5F4D-4C30-9EAF-BF197E5BDA9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004" name="Text Box 1">
          <a:extLst>
            <a:ext uri="{FF2B5EF4-FFF2-40B4-BE49-F238E27FC236}">
              <a16:creationId xmlns:a16="http://schemas.microsoft.com/office/drawing/2014/main" id="{02E6D2F5-840D-40B6-A55C-E4A293914684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005" name="Text Box 1">
          <a:extLst>
            <a:ext uri="{FF2B5EF4-FFF2-40B4-BE49-F238E27FC236}">
              <a16:creationId xmlns:a16="http://schemas.microsoft.com/office/drawing/2014/main" id="{C1DD3B08-E233-4408-A06A-B57F7ED2900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006" name="Text Box 1">
          <a:extLst>
            <a:ext uri="{FF2B5EF4-FFF2-40B4-BE49-F238E27FC236}">
              <a16:creationId xmlns:a16="http://schemas.microsoft.com/office/drawing/2014/main" id="{BA663D9E-E21D-4E30-AF3D-4C3705BFD4B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007" name="Text Box 1">
          <a:extLst>
            <a:ext uri="{FF2B5EF4-FFF2-40B4-BE49-F238E27FC236}">
              <a16:creationId xmlns:a16="http://schemas.microsoft.com/office/drawing/2014/main" id="{5F0B7717-22B1-45B2-916C-852E70BBBAD3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008" name="Text Box 1">
          <a:extLst>
            <a:ext uri="{FF2B5EF4-FFF2-40B4-BE49-F238E27FC236}">
              <a16:creationId xmlns:a16="http://schemas.microsoft.com/office/drawing/2014/main" id="{7739C77F-12A5-4BC8-B647-47BE28B2F2C3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009" name="Text Box 1">
          <a:extLst>
            <a:ext uri="{FF2B5EF4-FFF2-40B4-BE49-F238E27FC236}">
              <a16:creationId xmlns:a16="http://schemas.microsoft.com/office/drawing/2014/main" id="{5900A3D6-48A2-47B3-B79C-6FF74B859A7F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010" name="Text Box 1">
          <a:extLst>
            <a:ext uri="{FF2B5EF4-FFF2-40B4-BE49-F238E27FC236}">
              <a16:creationId xmlns:a16="http://schemas.microsoft.com/office/drawing/2014/main" id="{4BAA515C-4EC1-44F2-9137-90909A82D01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011" name="Text Box 1">
          <a:extLst>
            <a:ext uri="{FF2B5EF4-FFF2-40B4-BE49-F238E27FC236}">
              <a16:creationId xmlns:a16="http://schemas.microsoft.com/office/drawing/2014/main" id="{ABF7E9AF-982C-4E84-8519-231253142995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012" name="Text Box 1">
          <a:extLst>
            <a:ext uri="{FF2B5EF4-FFF2-40B4-BE49-F238E27FC236}">
              <a16:creationId xmlns:a16="http://schemas.microsoft.com/office/drawing/2014/main" id="{4B4B4B1D-4002-4897-951F-252B4F96426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013" name="Text Box 1">
          <a:extLst>
            <a:ext uri="{FF2B5EF4-FFF2-40B4-BE49-F238E27FC236}">
              <a16:creationId xmlns:a16="http://schemas.microsoft.com/office/drawing/2014/main" id="{9751A65E-60D7-42D2-B430-D131992B50C6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014" name="Text Box 1">
          <a:extLst>
            <a:ext uri="{FF2B5EF4-FFF2-40B4-BE49-F238E27FC236}">
              <a16:creationId xmlns:a16="http://schemas.microsoft.com/office/drawing/2014/main" id="{8A7CED9E-5895-4990-B607-88B4C9BAA374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015" name="Text Box 1">
          <a:extLst>
            <a:ext uri="{FF2B5EF4-FFF2-40B4-BE49-F238E27FC236}">
              <a16:creationId xmlns:a16="http://schemas.microsoft.com/office/drawing/2014/main" id="{8DF03ED2-D4EE-4DB0-80BE-750D9DACEF93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016" name="Text Box 1">
          <a:extLst>
            <a:ext uri="{FF2B5EF4-FFF2-40B4-BE49-F238E27FC236}">
              <a16:creationId xmlns:a16="http://schemas.microsoft.com/office/drawing/2014/main" id="{BDC2C478-1F23-4CD1-A656-ECAC4C4BE10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017" name="Text Box 1">
          <a:extLst>
            <a:ext uri="{FF2B5EF4-FFF2-40B4-BE49-F238E27FC236}">
              <a16:creationId xmlns:a16="http://schemas.microsoft.com/office/drawing/2014/main" id="{9FC3321A-1E45-4757-AB35-4E4EEA5CD026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018" name="Text Box 1">
          <a:extLst>
            <a:ext uri="{FF2B5EF4-FFF2-40B4-BE49-F238E27FC236}">
              <a16:creationId xmlns:a16="http://schemas.microsoft.com/office/drawing/2014/main" id="{7C8C4E20-AF0B-4454-95EB-ABDA730240C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019" name="Text Box 1">
          <a:extLst>
            <a:ext uri="{FF2B5EF4-FFF2-40B4-BE49-F238E27FC236}">
              <a16:creationId xmlns:a16="http://schemas.microsoft.com/office/drawing/2014/main" id="{C46C2695-38D0-481B-BBCF-120F973BC9AB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020" name="Text Box 1">
          <a:extLst>
            <a:ext uri="{FF2B5EF4-FFF2-40B4-BE49-F238E27FC236}">
              <a16:creationId xmlns:a16="http://schemas.microsoft.com/office/drawing/2014/main" id="{5AD3B9A4-BD40-45CD-9293-C2EF856A515F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021" name="Text Box 1">
          <a:extLst>
            <a:ext uri="{FF2B5EF4-FFF2-40B4-BE49-F238E27FC236}">
              <a16:creationId xmlns:a16="http://schemas.microsoft.com/office/drawing/2014/main" id="{C5C921DA-387C-4A5D-A43F-305FCFF4B35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022" name="Text Box 1">
          <a:extLst>
            <a:ext uri="{FF2B5EF4-FFF2-40B4-BE49-F238E27FC236}">
              <a16:creationId xmlns:a16="http://schemas.microsoft.com/office/drawing/2014/main" id="{4E4271CD-C83F-4E4F-A665-505CC7740E06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023" name="Text Box 1">
          <a:extLst>
            <a:ext uri="{FF2B5EF4-FFF2-40B4-BE49-F238E27FC236}">
              <a16:creationId xmlns:a16="http://schemas.microsoft.com/office/drawing/2014/main" id="{58DA961B-53E0-48A9-A9F1-B2BF1A41F3F3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024" name="Text Box 1">
          <a:extLst>
            <a:ext uri="{FF2B5EF4-FFF2-40B4-BE49-F238E27FC236}">
              <a16:creationId xmlns:a16="http://schemas.microsoft.com/office/drawing/2014/main" id="{15344AD0-2665-4827-842E-ED16903A3606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025" name="Text Box 1">
          <a:extLst>
            <a:ext uri="{FF2B5EF4-FFF2-40B4-BE49-F238E27FC236}">
              <a16:creationId xmlns:a16="http://schemas.microsoft.com/office/drawing/2014/main" id="{0B0D4625-3156-4C5C-9C3F-852F6E2EDEE0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026" name="Text Box 1">
          <a:extLst>
            <a:ext uri="{FF2B5EF4-FFF2-40B4-BE49-F238E27FC236}">
              <a16:creationId xmlns:a16="http://schemas.microsoft.com/office/drawing/2014/main" id="{D867F441-5AC9-4ADE-BC09-D667B73CBBEF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027" name="Text Box 1">
          <a:extLst>
            <a:ext uri="{FF2B5EF4-FFF2-40B4-BE49-F238E27FC236}">
              <a16:creationId xmlns:a16="http://schemas.microsoft.com/office/drawing/2014/main" id="{C746B102-A90E-493D-A888-C0DFD991ADF2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028" name="Text Box 1">
          <a:extLst>
            <a:ext uri="{FF2B5EF4-FFF2-40B4-BE49-F238E27FC236}">
              <a16:creationId xmlns:a16="http://schemas.microsoft.com/office/drawing/2014/main" id="{A8BA21CF-B554-4FBA-8A06-DDA9D0DF60BB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029" name="Text Box 1">
          <a:extLst>
            <a:ext uri="{FF2B5EF4-FFF2-40B4-BE49-F238E27FC236}">
              <a16:creationId xmlns:a16="http://schemas.microsoft.com/office/drawing/2014/main" id="{3F70A042-8799-4C53-B853-8538A699B98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030" name="Text Box 1">
          <a:extLst>
            <a:ext uri="{FF2B5EF4-FFF2-40B4-BE49-F238E27FC236}">
              <a16:creationId xmlns:a16="http://schemas.microsoft.com/office/drawing/2014/main" id="{F137CA63-06B2-4740-981E-C3E68E0755CE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031" name="Text Box 1">
          <a:extLst>
            <a:ext uri="{FF2B5EF4-FFF2-40B4-BE49-F238E27FC236}">
              <a16:creationId xmlns:a16="http://schemas.microsoft.com/office/drawing/2014/main" id="{D93C70D3-BDCC-48E0-9660-D11311093B40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032" name="Text Box 1">
          <a:extLst>
            <a:ext uri="{FF2B5EF4-FFF2-40B4-BE49-F238E27FC236}">
              <a16:creationId xmlns:a16="http://schemas.microsoft.com/office/drawing/2014/main" id="{731F7FA0-59FC-456A-AC2E-D04D10F1B3D0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033" name="Text Box 1">
          <a:extLst>
            <a:ext uri="{FF2B5EF4-FFF2-40B4-BE49-F238E27FC236}">
              <a16:creationId xmlns:a16="http://schemas.microsoft.com/office/drawing/2014/main" id="{E311FD32-5814-46C8-BB30-310232F22EA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034" name="Text Box 1">
          <a:extLst>
            <a:ext uri="{FF2B5EF4-FFF2-40B4-BE49-F238E27FC236}">
              <a16:creationId xmlns:a16="http://schemas.microsoft.com/office/drawing/2014/main" id="{5C1E4F1C-5737-457F-8355-5E68E8589AD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035" name="Text Box 1">
          <a:extLst>
            <a:ext uri="{FF2B5EF4-FFF2-40B4-BE49-F238E27FC236}">
              <a16:creationId xmlns:a16="http://schemas.microsoft.com/office/drawing/2014/main" id="{0C605796-9B52-4F51-9E3D-CBF31AB674B2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036" name="Text Box 1">
          <a:extLst>
            <a:ext uri="{FF2B5EF4-FFF2-40B4-BE49-F238E27FC236}">
              <a16:creationId xmlns:a16="http://schemas.microsoft.com/office/drawing/2014/main" id="{0DA205E1-0FE6-4F54-8317-2FD484B53D10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037" name="Text Box 1">
          <a:extLst>
            <a:ext uri="{FF2B5EF4-FFF2-40B4-BE49-F238E27FC236}">
              <a16:creationId xmlns:a16="http://schemas.microsoft.com/office/drawing/2014/main" id="{FB04B23C-B37D-4622-A5AA-028E4A90E80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038" name="Text Box 1">
          <a:extLst>
            <a:ext uri="{FF2B5EF4-FFF2-40B4-BE49-F238E27FC236}">
              <a16:creationId xmlns:a16="http://schemas.microsoft.com/office/drawing/2014/main" id="{FD0A4D79-664F-416B-A179-370BFEF422C4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039" name="Text Box 1">
          <a:extLst>
            <a:ext uri="{FF2B5EF4-FFF2-40B4-BE49-F238E27FC236}">
              <a16:creationId xmlns:a16="http://schemas.microsoft.com/office/drawing/2014/main" id="{8389744A-08E3-47E3-805A-5AA782A1D74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040" name="Text Box 1">
          <a:extLst>
            <a:ext uri="{FF2B5EF4-FFF2-40B4-BE49-F238E27FC236}">
              <a16:creationId xmlns:a16="http://schemas.microsoft.com/office/drawing/2014/main" id="{BDDFB081-8586-4012-8C69-57D679D03CAB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041" name="Text Box 1">
          <a:extLst>
            <a:ext uri="{FF2B5EF4-FFF2-40B4-BE49-F238E27FC236}">
              <a16:creationId xmlns:a16="http://schemas.microsoft.com/office/drawing/2014/main" id="{1D8F8A90-E6DC-45FE-9608-2385C0FFFF65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042" name="Text Box 1">
          <a:extLst>
            <a:ext uri="{FF2B5EF4-FFF2-40B4-BE49-F238E27FC236}">
              <a16:creationId xmlns:a16="http://schemas.microsoft.com/office/drawing/2014/main" id="{87F02430-81F3-4D25-BD99-6E51E6CF3B11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043" name="Text Box 1">
          <a:extLst>
            <a:ext uri="{FF2B5EF4-FFF2-40B4-BE49-F238E27FC236}">
              <a16:creationId xmlns:a16="http://schemas.microsoft.com/office/drawing/2014/main" id="{BAB65EFD-468A-4322-81F8-8A2AA42F6B0E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044" name="Text Box 1">
          <a:extLst>
            <a:ext uri="{FF2B5EF4-FFF2-40B4-BE49-F238E27FC236}">
              <a16:creationId xmlns:a16="http://schemas.microsoft.com/office/drawing/2014/main" id="{A92E4EA4-1C0A-4689-970A-799C1515450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045" name="Text Box 1">
          <a:extLst>
            <a:ext uri="{FF2B5EF4-FFF2-40B4-BE49-F238E27FC236}">
              <a16:creationId xmlns:a16="http://schemas.microsoft.com/office/drawing/2014/main" id="{7A1FF413-055E-44C9-A7F7-204427614056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046" name="Text Box 1">
          <a:extLst>
            <a:ext uri="{FF2B5EF4-FFF2-40B4-BE49-F238E27FC236}">
              <a16:creationId xmlns:a16="http://schemas.microsoft.com/office/drawing/2014/main" id="{C27F7035-03F1-4997-BFA7-4D399F5FA13B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047" name="Text Box 1">
          <a:extLst>
            <a:ext uri="{FF2B5EF4-FFF2-40B4-BE49-F238E27FC236}">
              <a16:creationId xmlns:a16="http://schemas.microsoft.com/office/drawing/2014/main" id="{7C2460C7-F636-4905-957D-DCB830DFB571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048" name="Text Box 1">
          <a:extLst>
            <a:ext uri="{FF2B5EF4-FFF2-40B4-BE49-F238E27FC236}">
              <a16:creationId xmlns:a16="http://schemas.microsoft.com/office/drawing/2014/main" id="{5CCD9F6D-9564-480E-A140-8AB957D99F13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049" name="Text Box 1">
          <a:extLst>
            <a:ext uri="{FF2B5EF4-FFF2-40B4-BE49-F238E27FC236}">
              <a16:creationId xmlns:a16="http://schemas.microsoft.com/office/drawing/2014/main" id="{06BB960C-7AFA-433B-ACA6-B38B21C74A14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050" name="Text Box 1">
          <a:extLst>
            <a:ext uri="{FF2B5EF4-FFF2-40B4-BE49-F238E27FC236}">
              <a16:creationId xmlns:a16="http://schemas.microsoft.com/office/drawing/2014/main" id="{27A8D8BE-3704-496D-A849-7BC0CAAF4CD2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051" name="Text Box 1">
          <a:extLst>
            <a:ext uri="{FF2B5EF4-FFF2-40B4-BE49-F238E27FC236}">
              <a16:creationId xmlns:a16="http://schemas.microsoft.com/office/drawing/2014/main" id="{4B110751-6C21-4146-8397-8E1D46C210B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052" name="Text Box 1">
          <a:extLst>
            <a:ext uri="{FF2B5EF4-FFF2-40B4-BE49-F238E27FC236}">
              <a16:creationId xmlns:a16="http://schemas.microsoft.com/office/drawing/2014/main" id="{41BE517B-1BAC-4E69-9EE9-C6D97763A741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053" name="Text Box 1">
          <a:extLst>
            <a:ext uri="{FF2B5EF4-FFF2-40B4-BE49-F238E27FC236}">
              <a16:creationId xmlns:a16="http://schemas.microsoft.com/office/drawing/2014/main" id="{9ECF6938-3D52-460E-A6C0-C5E584CF7551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054" name="Text Box 1">
          <a:extLst>
            <a:ext uri="{FF2B5EF4-FFF2-40B4-BE49-F238E27FC236}">
              <a16:creationId xmlns:a16="http://schemas.microsoft.com/office/drawing/2014/main" id="{95F26DB7-8F90-4B51-8A1A-B671B148F11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055" name="Text Box 1">
          <a:extLst>
            <a:ext uri="{FF2B5EF4-FFF2-40B4-BE49-F238E27FC236}">
              <a16:creationId xmlns:a16="http://schemas.microsoft.com/office/drawing/2014/main" id="{24441744-E3FA-4D18-85A0-B112425C6AFC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056" name="Text Box 1">
          <a:extLst>
            <a:ext uri="{FF2B5EF4-FFF2-40B4-BE49-F238E27FC236}">
              <a16:creationId xmlns:a16="http://schemas.microsoft.com/office/drawing/2014/main" id="{8A370D18-98A5-4F69-BCC3-3605C4CABB1C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057" name="Text Box 1">
          <a:extLst>
            <a:ext uri="{FF2B5EF4-FFF2-40B4-BE49-F238E27FC236}">
              <a16:creationId xmlns:a16="http://schemas.microsoft.com/office/drawing/2014/main" id="{59634BF8-2DAC-4A63-815B-33C35EFCF955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058" name="Text Box 1">
          <a:extLst>
            <a:ext uri="{FF2B5EF4-FFF2-40B4-BE49-F238E27FC236}">
              <a16:creationId xmlns:a16="http://schemas.microsoft.com/office/drawing/2014/main" id="{FCFC7208-BAA0-4387-A648-55EC85B5A00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059" name="Text Box 1">
          <a:extLst>
            <a:ext uri="{FF2B5EF4-FFF2-40B4-BE49-F238E27FC236}">
              <a16:creationId xmlns:a16="http://schemas.microsoft.com/office/drawing/2014/main" id="{6D0DEAC1-F6C6-4D95-9A8E-22B90384F6B4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060" name="Text Box 1">
          <a:extLst>
            <a:ext uri="{FF2B5EF4-FFF2-40B4-BE49-F238E27FC236}">
              <a16:creationId xmlns:a16="http://schemas.microsoft.com/office/drawing/2014/main" id="{25C5D09E-1293-47F9-9120-99333D0C5C60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061" name="Text Box 1">
          <a:extLst>
            <a:ext uri="{FF2B5EF4-FFF2-40B4-BE49-F238E27FC236}">
              <a16:creationId xmlns:a16="http://schemas.microsoft.com/office/drawing/2014/main" id="{DEDF70FC-A280-464E-A73B-8E9C3A677252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062" name="Text Box 1">
          <a:extLst>
            <a:ext uri="{FF2B5EF4-FFF2-40B4-BE49-F238E27FC236}">
              <a16:creationId xmlns:a16="http://schemas.microsoft.com/office/drawing/2014/main" id="{E8836A03-60D4-4781-A9C9-9873A600EA90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063" name="Text Box 1">
          <a:extLst>
            <a:ext uri="{FF2B5EF4-FFF2-40B4-BE49-F238E27FC236}">
              <a16:creationId xmlns:a16="http://schemas.microsoft.com/office/drawing/2014/main" id="{D4FC38FC-7397-4E49-BFE7-75DF2BAC5060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064" name="Text Box 1">
          <a:extLst>
            <a:ext uri="{FF2B5EF4-FFF2-40B4-BE49-F238E27FC236}">
              <a16:creationId xmlns:a16="http://schemas.microsoft.com/office/drawing/2014/main" id="{8AF31522-F0E6-4687-9CFC-8C8753C27E4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065" name="Text Box 1">
          <a:extLst>
            <a:ext uri="{FF2B5EF4-FFF2-40B4-BE49-F238E27FC236}">
              <a16:creationId xmlns:a16="http://schemas.microsoft.com/office/drawing/2014/main" id="{57AD7BF2-C0D9-4750-A970-708440420E5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066" name="Text Box 1">
          <a:extLst>
            <a:ext uri="{FF2B5EF4-FFF2-40B4-BE49-F238E27FC236}">
              <a16:creationId xmlns:a16="http://schemas.microsoft.com/office/drawing/2014/main" id="{82E1CF0C-F3E6-43E9-83F8-83E6B55E746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067" name="Text Box 1">
          <a:extLst>
            <a:ext uri="{FF2B5EF4-FFF2-40B4-BE49-F238E27FC236}">
              <a16:creationId xmlns:a16="http://schemas.microsoft.com/office/drawing/2014/main" id="{C6D0D70B-6FE9-49A2-8B65-09C354D0FE4F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068" name="Text Box 1">
          <a:extLst>
            <a:ext uri="{FF2B5EF4-FFF2-40B4-BE49-F238E27FC236}">
              <a16:creationId xmlns:a16="http://schemas.microsoft.com/office/drawing/2014/main" id="{B0AC0342-F199-4E85-91FB-59DB08B4AEC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069" name="Text Box 1">
          <a:extLst>
            <a:ext uri="{FF2B5EF4-FFF2-40B4-BE49-F238E27FC236}">
              <a16:creationId xmlns:a16="http://schemas.microsoft.com/office/drawing/2014/main" id="{861C241A-C2C1-4982-B5ED-17DE4764564F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070" name="Text Box 1">
          <a:extLst>
            <a:ext uri="{FF2B5EF4-FFF2-40B4-BE49-F238E27FC236}">
              <a16:creationId xmlns:a16="http://schemas.microsoft.com/office/drawing/2014/main" id="{CF5B4CCE-17AE-4516-B927-96CEE52EB220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071" name="Text Box 1">
          <a:extLst>
            <a:ext uri="{FF2B5EF4-FFF2-40B4-BE49-F238E27FC236}">
              <a16:creationId xmlns:a16="http://schemas.microsoft.com/office/drawing/2014/main" id="{8D99BB04-5E31-4D18-8130-3387391969B3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072" name="Text Box 1">
          <a:extLst>
            <a:ext uri="{FF2B5EF4-FFF2-40B4-BE49-F238E27FC236}">
              <a16:creationId xmlns:a16="http://schemas.microsoft.com/office/drawing/2014/main" id="{B3504CB5-8D14-44C0-897A-4A9A6A7B08F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073" name="Text Box 1">
          <a:extLst>
            <a:ext uri="{FF2B5EF4-FFF2-40B4-BE49-F238E27FC236}">
              <a16:creationId xmlns:a16="http://schemas.microsoft.com/office/drawing/2014/main" id="{AED8D245-963B-42EB-962E-A3384083DD13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074" name="Text Box 1">
          <a:extLst>
            <a:ext uri="{FF2B5EF4-FFF2-40B4-BE49-F238E27FC236}">
              <a16:creationId xmlns:a16="http://schemas.microsoft.com/office/drawing/2014/main" id="{94BCF583-1371-4A9A-8047-B09FA7D811C0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075" name="Text Box 1">
          <a:extLst>
            <a:ext uri="{FF2B5EF4-FFF2-40B4-BE49-F238E27FC236}">
              <a16:creationId xmlns:a16="http://schemas.microsoft.com/office/drawing/2014/main" id="{5DBD376C-983E-4B26-96E1-1AB632AD4512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076" name="Text Box 1">
          <a:extLst>
            <a:ext uri="{FF2B5EF4-FFF2-40B4-BE49-F238E27FC236}">
              <a16:creationId xmlns:a16="http://schemas.microsoft.com/office/drawing/2014/main" id="{DFE08CEF-4FB5-4FAD-8AD9-F2A0FC379A3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077" name="Text Box 1">
          <a:extLst>
            <a:ext uri="{FF2B5EF4-FFF2-40B4-BE49-F238E27FC236}">
              <a16:creationId xmlns:a16="http://schemas.microsoft.com/office/drawing/2014/main" id="{658AC833-ED7E-41F7-84F2-A1FBED76D7F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078" name="Text Box 1">
          <a:extLst>
            <a:ext uri="{FF2B5EF4-FFF2-40B4-BE49-F238E27FC236}">
              <a16:creationId xmlns:a16="http://schemas.microsoft.com/office/drawing/2014/main" id="{C7D878AA-1D8E-4AEE-9A59-77475D9D9AA5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079" name="Text Box 1">
          <a:extLst>
            <a:ext uri="{FF2B5EF4-FFF2-40B4-BE49-F238E27FC236}">
              <a16:creationId xmlns:a16="http://schemas.microsoft.com/office/drawing/2014/main" id="{90AEC96D-F4C2-4A66-8C9D-53F3CF265DA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080" name="Text Box 1">
          <a:extLst>
            <a:ext uri="{FF2B5EF4-FFF2-40B4-BE49-F238E27FC236}">
              <a16:creationId xmlns:a16="http://schemas.microsoft.com/office/drawing/2014/main" id="{75AFA3F2-71A7-40CC-A977-46117CE53AF6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081" name="Text Box 1">
          <a:extLst>
            <a:ext uri="{FF2B5EF4-FFF2-40B4-BE49-F238E27FC236}">
              <a16:creationId xmlns:a16="http://schemas.microsoft.com/office/drawing/2014/main" id="{E081DD34-F3B5-4BE4-A4AE-1D6D5F07A07F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082" name="Text Box 1">
          <a:extLst>
            <a:ext uri="{FF2B5EF4-FFF2-40B4-BE49-F238E27FC236}">
              <a16:creationId xmlns:a16="http://schemas.microsoft.com/office/drawing/2014/main" id="{3B83D0F2-45A9-42E9-A5EC-4DAA2E715AB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083" name="Text Box 1">
          <a:extLst>
            <a:ext uri="{FF2B5EF4-FFF2-40B4-BE49-F238E27FC236}">
              <a16:creationId xmlns:a16="http://schemas.microsoft.com/office/drawing/2014/main" id="{F4CDB2A4-06CD-4FDF-BF09-C4598D4AD751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084" name="Text Box 1">
          <a:extLst>
            <a:ext uri="{FF2B5EF4-FFF2-40B4-BE49-F238E27FC236}">
              <a16:creationId xmlns:a16="http://schemas.microsoft.com/office/drawing/2014/main" id="{53556864-7A5D-4A4A-B5F1-61D0C7552B82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085" name="Text Box 1">
          <a:extLst>
            <a:ext uri="{FF2B5EF4-FFF2-40B4-BE49-F238E27FC236}">
              <a16:creationId xmlns:a16="http://schemas.microsoft.com/office/drawing/2014/main" id="{F691C1BB-0227-49B8-BCFC-1C61E0781DC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086" name="Text Box 1">
          <a:extLst>
            <a:ext uri="{FF2B5EF4-FFF2-40B4-BE49-F238E27FC236}">
              <a16:creationId xmlns:a16="http://schemas.microsoft.com/office/drawing/2014/main" id="{1429F4EA-A919-4BC9-9827-BE831D31FC5F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087" name="Text Box 1">
          <a:extLst>
            <a:ext uri="{FF2B5EF4-FFF2-40B4-BE49-F238E27FC236}">
              <a16:creationId xmlns:a16="http://schemas.microsoft.com/office/drawing/2014/main" id="{70DB0DD8-60C3-43BB-A799-2C137CF02C51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088" name="Text Box 1">
          <a:extLst>
            <a:ext uri="{FF2B5EF4-FFF2-40B4-BE49-F238E27FC236}">
              <a16:creationId xmlns:a16="http://schemas.microsoft.com/office/drawing/2014/main" id="{0BEE425F-1F63-472C-8167-01AA22E1478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089" name="Text Box 1">
          <a:extLst>
            <a:ext uri="{FF2B5EF4-FFF2-40B4-BE49-F238E27FC236}">
              <a16:creationId xmlns:a16="http://schemas.microsoft.com/office/drawing/2014/main" id="{C5870366-E67D-4616-92A4-863D3E398453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090" name="Text Box 1">
          <a:extLst>
            <a:ext uri="{FF2B5EF4-FFF2-40B4-BE49-F238E27FC236}">
              <a16:creationId xmlns:a16="http://schemas.microsoft.com/office/drawing/2014/main" id="{9B68C4C1-C35C-4864-BBDE-7F7105365F1B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091" name="Text Box 1">
          <a:extLst>
            <a:ext uri="{FF2B5EF4-FFF2-40B4-BE49-F238E27FC236}">
              <a16:creationId xmlns:a16="http://schemas.microsoft.com/office/drawing/2014/main" id="{72879D6F-776D-40BE-98F7-7B7AC0F38CF1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092" name="Text Box 1">
          <a:extLst>
            <a:ext uri="{FF2B5EF4-FFF2-40B4-BE49-F238E27FC236}">
              <a16:creationId xmlns:a16="http://schemas.microsoft.com/office/drawing/2014/main" id="{7D17BC1A-EE7C-40E1-80A8-87024B1B7F0B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093" name="Text Box 1">
          <a:extLst>
            <a:ext uri="{FF2B5EF4-FFF2-40B4-BE49-F238E27FC236}">
              <a16:creationId xmlns:a16="http://schemas.microsoft.com/office/drawing/2014/main" id="{141CCE9C-EA87-4E89-BAA3-A26125A6CDDB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094" name="Text Box 1">
          <a:extLst>
            <a:ext uri="{FF2B5EF4-FFF2-40B4-BE49-F238E27FC236}">
              <a16:creationId xmlns:a16="http://schemas.microsoft.com/office/drawing/2014/main" id="{3A6EA5A1-5D2F-421C-924F-DB8CCBFB200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095" name="Text Box 1">
          <a:extLst>
            <a:ext uri="{FF2B5EF4-FFF2-40B4-BE49-F238E27FC236}">
              <a16:creationId xmlns:a16="http://schemas.microsoft.com/office/drawing/2014/main" id="{9C018365-74AA-4B48-99A8-A6A75707277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096" name="Text Box 1">
          <a:extLst>
            <a:ext uri="{FF2B5EF4-FFF2-40B4-BE49-F238E27FC236}">
              <a16:creationId xmlns:a16="http://schemas.microsoft.com/office/drawing/2014/main" id="{1EE90085-6E28-4A00-B920-C9BF5B4D5A90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097" name="Text Box 1">
          <a:extLst>
            <a:ext uri="{FF2B5EF4-FFF2-40B4-BE49-F238E27FC236}">
              <a16:creationId xmlns:a16="http://schemas.microsoft.com/office/drawing/2014/main" id="{60D67B1D-D36C-4D7F-9AE0-100DDD71F81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098" name="Text Box 1">
          <a:extLst>
            <a:ext uri="{FF2B5EF4-FFF2-40B4-BE49-F238E27FC236}">
              <a16:creationId xmlns:a16="http://schemas.microsoft.com/office/drawing/2014/main" id="{F62276C1-C201-4889-9FED-092FEFE9736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099" name="Text Box 1">
          <a:extLst>
            <a:ext uri="{FF2B5EF4-FFF2-40B4-BE49-F238E27FC236}">
              <a16:creationId xmlns:a16="http://schemas.microsoft.com/office/drawing/2014/main" id="{9D0B665F-7212-4499-BE60-8895348BDD56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100" name="Text Box 1">
          <a:extLst>
            <a:ext uri="{FF2B5EF4-FFF2-40B4-BE49-F238E27FC236}">
              <a16:creationId xmlns:a16="http://schemas.microsoft.com/office/drawing/2014/main" id="{B9DE816F-1CF6-4C3C-B55F-4BE35ED5723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101" name="Text Box 1">
          <a:extLst>
            <a:ext uri="{FF2B5EF4-FFF2-40B4-BE49-F238E27FC236}">
              <a16:creationId xmlns:a16="http://schemas.microsoft.com/office/drawing/2014/main" id="{F6028AF5-B407-4460-B4CA-1ECABD4D1F4C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102" name="Text Box 1">
          <a:extLst>
            <a:ext uri="{FF2B5EF4-FFF2-40B4-BE49-F238E27FC236}">
              <a16:creationId xmlns:a16="http://schemas.microsoft.com/office/drawing/2014/main" id="{1C95692B-58FE-43B0-A92A-C9CA29D735B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103" name="Text Box 1">
          <a:extLst>
            <a:ext uri="{FF2B5EF4-FFF2-40B4-BE49-F238E27FC236}">
              <a16:creationId xmlns:a16="http://schemas.microsoft.com/office/drawing/2014/main" id="{FC14244B-F259-4D9E-AE9E-630EF0CBE70F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104" name="Text Box 1">
          <a:extLst>
            <a:ext uri="{FF2B5EF4-FFF2-40B4-BE49-F238E27FC236}">
              <a16:creationId xmlns:a16="http://schemas.microsoft.com/office/drawing/2014/main" id="{9394A86E-909A-4532-8A0E-61E34A22F6EB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105" name="Text Box 1">
          <a:extLst>
            <a:ext uri="{FF2B5EF4-FFF2-40B4-BE49-F238E27FC236}">
              <a16:creationId xmlns:a16="http://schemas.microsoft.com/office/drawing/2014/main" id="{9912786C-547C-4BF5-A236-027CA064F8D0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106" name="Text Box 1">
          <a:extLst>
            <a:ext uri="{FF2B5EF4-FFF2-40B4-BE49-F238E27FC236}">
              <a16:creationId xmlns:a16="http://schemas.microsoft.com/office/drawing/2014/main" id="{07C2A019-26C6-44FB-88B2-6E96E9DF25A3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107" name="Text Box 1">
          <a:extLst>
            <a:ext uri="{FF2B5EF4-FFF2-40B4-BE49-F238E27FC236}">
              <a16:creationId xmlns:a16="http://schemas.microsoft.com/office/drawing/2014/main" id="{FDE616D3-627B-4DE1-A85F-3C1DE2509E5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108" name="Text Box 1">
          <a:extLst>
            <a:ext uri="{FF2B5EF4-FFF2-40B4-BE49-F238E27FC236}">
              <a16:creationId xmlns:a16="http://schemas.microsoft.com/office/drawing/2014/main" id="{7501DB7D-9E9D-496C-9C89-A5E97E4C783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109" name="Text Box 1">
          <a:extLst>
            <a:ext uri="{FF2B5EF4-FFF2-40B4-BE49-F238E27FC236}">
              <a16:creationId xmlns:a16="http://schemas.microsoft.com/office/drawing/2014/main" id="{86449740-E965-4140-9973-34484960AFA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110" name="Text Box 1">
          <a:extLst>
            <a:ext uri="{FF2B5EF4-FFF2-40B4-BE49-F238E27FC236}">
              <a16:creationId xmlns:a16="http://schemas.microsoft.com/office/drawing/2014/main" id="{1B54C61B-C310-4BE9-8C2B-2E3A123F487E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111" name="Text Box 1">
          <a:extLst>
            <a:ext uri="{FF2B5EF4-FFF2-40B4-BE49-F238E27FC236}">
              <a16:creationId xmlns:a16="http://schemas.microsoft.com/office/drawing/2014/main" id="{AC1ADF1F-E6C9-49AC-9BAE-74FB6CA6BDD2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112" name="Text Box 1">
          <a:extLst>
            <a:ext uri="{FF2B5EF4-FFF2-40B4-BE49-F238E27FC236}">
              <a16:creationId xmlns:a16="http://schemas.microsoft.com/office/drawing/2014/main" id="{040A4CA2-ED3B-4F39-9630-ABE676CF7D24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113" name="Text Box 1">
          <a:extLst>
            <a:ext uri="{FF2B5EF4-FFF2-40B4-BE49-F238E27FC236}">
              <a16:creationId xmlns:a16="http://schemas.microsoft.com/office/drawing/2014/main" id="{E37456DD-1FF4-4B1F-AD42-770D165CD23B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114" name="Text Box 1">
          <a:extLst>
            <a:ext uri="{FF2B5EF4-FFF2-40B4-BE49-F238E27FC236}">
              <a16:creationId xmlns:a16="http://schemas.microsoft.com/office/drawing/2014/main" id="{D2C2492E-6473-4061-9794-5890EDA3AB94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115" name="Text Box 1">
          <a:extLst>
            <a:ext uri="{FF2B5EF4-FFF2-40B4-BE49-F238E27FC236}">
              <a16:creationId xmlns:a16="http://schemas.microsoft.com/office/drawing/2014/main" id="{9E6368E1-EFA2-4937-9DF5-671C2FA7C996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116" name="Text Box 1">
          <a:extLst>
            <a:ext uri="{FF2B5EF4-FFF2-40B4-BE49-F238E27FC236}">
              <a16:creationId xmlns:a16="http://schemas.microsoft.com/office/drawing/2014/main" id="{145CA5F2-6E33-4F1C-866A-7BC858FCCCAE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117" name="Text Box 1">
          <a:extLst>
            <a:ext uri="{FF2B5EF4-FFF2-40B4-BE49-F238E27FC236}">
              <a16:creationId xmlns:a16="http://schemas.microsoft.com/office/drawing/2014/main" id="{FAEC2E15-2DE0-40B9-8EB6-93883F4D8AB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118" name="Text Box 1">
          <a:extLst>
            <a:ext uri="{FF2B5EF4-FFF2-40B4-BE49-F238E27FC236}">
              <a16:creationId xmlns:a16="http://schemas.microsoft.com/office/drawing/2014/main" id="{3C39148F-23CF-4702-87D4-B94EB8B830CC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119" name="Text Box 1">
          <a:extLst>
            <a:ext uri="{FF2B5EF4-FFF2-40B4-BE49-F238E27FC236}">
              <a16:creationId xmlns:a16="http://schemas.microsoft.com/office/drawing/2014/main" id="{C1CA8ECC-5541-4EC0-886E-F6CBD332660C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120" name="Text Box 1">
          <a:extLst>
            <a:ext uri="{FF2B5EF4-FFF2-40B4-BE49-F238E27FC236}">
              <a16:creationId xmlns:a16="http://schemas.microsoft.com/office/drawing/2014/main" id="{C02ECDDE-E1D0-44B4-BDC2-F089CF53F75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121" name="Text Box 1">
          <a:extLst>
            <a:ext uri="{FF2B5EF4-FFF2-40B4-BE49-F238E27FC236}">
              <a16:creationId xmlns:a16="http://schemas.microsoft.com/office/drawing/2014/main" id="{5F10CC9C-06C8-40F0-B24A-957274F908F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122" name="Text Box 1">
          <a:extLst>
            <a:ext uri="{FF2B5EF4-FFF2-40B4-BE49-F238E27FC236}">
              <a16:creationId xmlns:a16="http://schemas.microsoft.com/office/drawing/2014/main" id="{879EEE8B-CFE0-4AAD-9C84-A9C2FE432E2B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123" name="Text Box 1">
          <a:extLst>
            <a:ext uri="{FF2B5EF4-FFF2-40B4-BE49-F238E27FC236}">
              <a16:creationId xmlns:a16="http://schemas.microsoft.com/office/drawing/2014/main" id="{918FB53F-6D09-4F2B-B834-677C05962913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124" name="Text Box 1">
          <a:extLst>
            <a:ext uri="{FF2B5EF4-FFF2-40B4-BE49-F238E27FC236}">
              <a16:creationId xmlns:a16="http://schemas.microsoft.com/office/drawing/2014/main" id="{77F0C71D-F9D1-486C-90A9-70CCCBB32BB0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125" name="Text Box 1">
          <a:extLst>
            <a:ext uri="{FF2B5EF4-FFF2-40B4-BE49-F238E27FC236}">
              <a16:creationId xmlns:a16="http://schemas.microsoft.com/office/drawing/2014/main" id="{7F29312E-BD09-46AA-B52C-73115F22047C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126" name="Text Box 1">
          <a:extLst>
            <a:ext uri="{FF2B5EF4-FFF2-40B4-BE49-F238E27FC236}">
              <a16:creationId xmlns:a16="http://schemas.microsoft.com/office/drawing/2014/main" id="{2C151BB8-C420-4932-AA61-BA4C12C875A1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127" name="Text Box 1">
          <a:extLst>
            <a:ext uri="{FF2B5EF4-FFF2-40B4-BE49-F238E27FC236}">
              <a16:creationId xmlns:a16="http://schemas.microsoft.com/office/drawing/2014/main" id="{D8748D4D-73AA-4CEC-B484-DE3B00F96193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128" name="Text Box 1">
          <a:extLst>
            <a:ext uri="{FF2B5EF4-FFF2-40B4-BE49-F238E27FC236}">
              <a16:creationId xmlns:a16="http://schemas.microsoft.com/office/drawing/2014/main" id="{37568E62-7C93-4F99-BF60-64984FB3CE6F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129" name="Text Box 1">
          <a:extLst>
            <a:ext uri="{FF2B5EF4-FFF2-40B4-BE49-F238E27FC236}">
              <a16:creationId xmlns:a16="http://schemas.microsoft.com/office/drawing/2014/main" id="{5973DD1D-0ECA-48B7-951C-0D84302BC9D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130" name="Text Box 1">
          <a:extLst>
            <a:ext uri="{FF2B5EF4-FFF2-40B4-BE49-F238E27FC236}">
              <a16:creationId xmlns:a16="http://schemas.microsoft.com/office/drawing/2014/main" id="{A05E4040-FCAB-45D8-942F-5014E9F0B306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131" name="Text Box 1">
          <a:extLst>
            <a:ext uri="{FF2B5EF4-FFF2-40B4-BE49-F238E27FC236}">
              <a16:creationId xmlns:a16="http://schemas.microsoft.com/office/drawing/2014/main" id="{8F82DA95-72FA-4ED0-B5F9-417038FCA1AC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132" name="Text Box 1">
          <a:extLst>
            <a:ext uri="{FF2B5EF4-FFF2-40B4-BE49-F238E27FC236}">
              <a16:creationId xmlns:a16="http://schemas.microsoft.com/office/drawing/2014/main" id="{F83F7A56-58B4-4D83-8FDC-FD550313FDC2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133" name="Text Box 1">
          <a:extLst>
            <a:ext uri="{FF2B5EF4-FFF2-40B4-BE49-F238E27FC236}">
              <a16:creationId xmlns:a16="http://schemas.microsoft.com/office/drawing/2014/main" id="{4A442A5E-F164-4E0C-9CD6-43CC575523A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134" name="Text Box 1">
          <a:extLst>
            <a:ext uri="{FF2B5EF4-FFF2-40B4-BE49-F238E27FC236}">
              <a16:creationId xmlns:a16="http://schemas.microsoft.com/office/drawing/2014/main" id="{C7D744DD-71BA-45B1-A5AC-1FB4BB1AFFE4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135" name="Text Box 1">
          <a:extLst>
            <a:ext uri="{FF2B5EF4-FFF2-40B4-BE49-F238E27FC236}">
              <a16:creationId xmlns:a16="http://schemas.microsoft.com/office/drawing/2014/main" id="{BD6EEF02-5A27-40F3-BA9E-83817DE67CDE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136" name="Text Box 1">
          <a:extLst>
            <a:ext uri="{FF2B5EF4-FFF2-40B4-BE49-F238E27FC236}">
              <a16:creationId xmlns:a16="http://schemas.microsoft.com/office/drawing/2014/main" id="{42034DA7-1BC1-4812-9F7F-7A6835CA9865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137" name="Text Box 1">
          <a:extLst>
            <a:ext uri="{FF2B5EF4-FFF2-40B4-BE49-F238E27FC236}">
              <a16:creationId xmlns:a16="http://schemas.microsoft.com/office/drawing/2014/main" id="{F302F5BB-A789-4B34-AB97-DA214A8B27A1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138" name="Text Box 1">
          <a:extLst>
            <a:ext uri="{FF2B5EF4-FFF2-40B4-BE49-F238E27FC236}">
              <a16:creationId xmlns:a16="http://schemas.microsoft.com/office/drawing/2014/main" id="{3F83DA6C-2E0F-4E67-A0F2-77811B1F4C62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139" name="Text Box 1">
          <a:extLst>
            <a:ext uri="{FF2B5EF4-FFF2-40B4-BE49-F238E27FC236}">
              <a16:creationId xmlns:a16="http://schemas.microsoft.com/office/drawing/2014/main" id="{14CFD3F1-F23F-44B6-BBAA-0EC2C6DCE75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140" name="Text Box 1">
          <a:extLst>
            <a:ext uri="{FF2B5EF4-FFF2-40B4-BE49-F238E27FC236}">
              <a16:creationId xmlns:a16="http://schemas.microsoft.com/office/drawing/2014/main" id="{23F55763-1827-4EB2-94A4-3E7B068DFC94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141" name="Text Box 1">
          <a:extLst>
            <a:ext uri="{FF2B5EF4-FFF2-40B4-BE49-F238E27FC236}">
              <a16:creationId xmlns:a16="http://schemas.microsoft.com/office/drawing/2014/main" id="{1DDA8D1A-BB52-4391-B050-76FF204988C0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142" name="Text Box 1">
          <a:extLst>
            <a:ext uri="{FF2B5EF4-FFF2-40B4-BE49-F238E27FC236}">
              <a16:creationId xmlns:a16="http://schemas.microsoft.com/office/drawing/2014/main" id="{2DF260E5-DEBB-4EF7-9A08-37F7CA6896C3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143" name="Text Box 1">
          <a:extLst>
            <a:ext uri="{FF2B5EF4-FFF2-40B4-BE49-F238E27FC236}">
              <a16:creationId xmlns:a16="http://schemas.microsoft.com/office/drawing/2014/main" id="{C35AFBBD-7370-41BC-916F-6D4E3376113F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144" name="Text Box 1">
          <a:extLst>
            <a:ext uri="{FF2B5EF4-FFF2-40B4-BE49-F238E27FC236}">
              <a16:creationId xmlns:a16="http://schemas.microsoft.com/office/drawing/2014/main" id="{92F24913-AC4A-49F1-87CF-64F53D20ED2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145" name="Text Box 1">
          <a:extLst>
            <a:ext uri="{FF2B5EF4-FFF2-40B4-BE49-F238E27FC236}">
              <a16:creationId xmlns:a16="http://schemas.microsoft.com/office/drawing/2014/main" id="{E7798C56-6F39-40A9-936B-4B98D5D2FF94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146" name="Text Box 1">
          <a:extLst>
            <a:ext uri="{FF2B5EF4-FFF2-40B4-BE49-F238E27FC236}">
              <a16:creationId xmlns:a16="http://schemas.microsoft.com/office/drawing/2014/main" id="{EBC19975-BA2E-4E35-B1C0-3B64ACBD5D6C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147" name="Text Box 1">
          <a:extLst>
            <a:ext uri="{FF2B5EF4-FFF2-40B4-BE49-F238E27FC236}">
              <a16:creationId xmlns:a16="http://schemas.microsoft.com/office/drawing/2014/main" id="{4917FE07-B5F7-4A2E-9375-B7031FADCA26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148" name="Text Box 1">
          <a:extLst>
            <a:ext uri="{FF2B5EF4-FFF2-40B4-BE49-F238E27FC236}">
              <a16:creationId xmlns:a16="http://schemas.microsoft.com/office/drawing/2014/main" id="{0F3C2F19-72D5-4082-B6D4-889571D6A190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149" name="Text Box 1">
          <a:extLst>
            <a:ext uri="{FF2B5EF4-FFF2-40B4-BE49-F238E27FC236}">
              <a16:creationId xmlns:a16="http://schemas.microsoft.com/office/drawing/2014/main" id="{235A3361-64F5-490C-9783-43F951384776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150" name="Text Box 1">
          <a:extLst>
            <a:ext uri="{FF2B5EF4-FFF2-40B4-BE49-F238E27FC236}">
              <a16:creationId xmlns:a16="http://schemas.microsoft.com/office/drawing/2014/main" id="{97B8E5B7-A068-4CCA-8968-AD6B87ADFC1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151" name="Text Box 1">
          <a:extLst>
            <a:ext uri="{FF2B5EF4-FFF2-40B4-BE49-F238E27FC236}">
              <a16:creationId xmlns:a16="http://schemas.microsoft.com/office/drawing/2014/main" id="{98A36750-50AD-419E-B73F-F5E077593DA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152" name="Text Box 1">
          <a:extLst>
            <a:ext uri="{FF2B5EF4-FFF2-40B4-BE49-F238E27FC236}">
              <a16:creationId xmlns:a16="http://schemas.microsoft.com/office/drawing/2014/main" id="{D8969071-E3DD-4F50-BFAA-2416062E43AE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153" name="Text Box 1">
          <a:extLst>
            <a:ext uri="{FF2B5EF4-FFF2-40B4-BE49-F238E27FC236}">
              <a16:creationId xmlns:a16="http://schemas.microsoft.com/office/drawing/2014/main" id="{68BD28E5-C5D7-4A25-81C4-F44F890D7C62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154" name="Text Box 1">
          <a:extLst>
            <a:ext uri="{FF2B5EF4-FFF2-40B4-BE49-F238E27FC236}">
              <a16:creationId xmlns:a16="http://schemas.microsoft.com/office/drawing/2014/main" id="{CDA21C1A-9DC2-469B-9BD1-C5D2C1CEBDCF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155" name="Text Box 1">
          <a:extLst>
            <a:ext uri="{FF2B5EF4-FFF2-40B4-BE49-F238E27FC236}">
              <a16:creationId xmlns:a16="http://schemas.microsoft.com/office/drawing/2014/main" id="{10607409-9245-4003-8AAF-6672DC52CCB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156" name="Text Box 1">
          <a:extLst>
            <a:ext uri="{FF2B5EF4-FFF2-40B4-BE49-F238E27FC236}">
              <a16:creationId xmlns:a16="http://schemas.microsoft.com/office/drawing/2014/main" id="{6115C779-D223-4A05-B67F-DCB8A68B25DC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157" name="Text Box 1">
          <a:extLst>
            <a:ext uri="{FF2B5EF4-FFF2-40B4-BE49-F238E27FC236}">
              <a16:creationId xmlns:a16="http://schemas.microsoft.com/office/drawing/2014/main" id="{924FCF93-3745-49A2-A317-19A193378214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158" name="Text Box 1">
          <a:extLst>
            <a:ext uri="{FF2B5EF4-FFF2-40B4-BE49-F238E27FC236}">
              <a16:creationId xmlns:a16="http://schemas.microsoft.com/office/drawing/2014/main" id="{407E5743-D5E8-4A9B-9E31-2DA7DEFD992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159" name="Text Box 1">
          <a:extLst>
            <a:ext uri="{FF2B5EF4-FFF2-40B4-BE49-F238E27FC236}">
              <a16:creationId xmlns:a16="http://schemas.microsoft.com/office/drawing/2014/main" id="{BFC29264-E36C-4E13-B3F9-AF2623C1D4A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160" name="Text Box 1">
          <a:extLst>
            <a:ext uri="{FF2B5EF4-FFF2-40B4-BE49-F238E27FC236}">
              <a16:creationId xmlns:a16="http://schemas.microsoft.com/office/drawing/2014/main" id="{AB8E26DC-37EB-4115-9795-A0A52FAC516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161" name="Text Box 1">
          <a:extLst>
            <a:ext uri="{FF2B5EF4-FFF2-40B4-BE49-F238E27FC236}">
              <a16:creationId xmlns:a16="http://schemas.microsoft.com/office/drawing/2014/main" id="{2C0E4E54-2737-4460-ABE1-1D820687C650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162" name="Text Box 1">
          <a:extLst>
            <a:ext uri="{FF2B5EF4-FFF2-40B4-BE49-F238E27FC236}">
              <a16:creationId xmlns:a16="http://schemas.microsoft.com/office/drawing/2014/main" id="{609CAEFF-BF3D-4689-954C-3BDD93CB9BC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163" name="Text Box 1">
          <a:extLst>
            <a:ext uri="{FF2B5EF4-FFF2-40B4-BE49-F238E27FC236}">
              <a16:creationId xmlns:a16="http://schemas.microsoft.com/office/drawing/2014/main" id="{858EF139-D6AE-437C-A434-7EA1199F2653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164" name="Text Box 1">
          <a:extLst>
            <a:ext uri="{FF2B5EF4-FFF2-40B4-BE49-F238E27FC236}">
              <a16:creationId xmlns:a16="http://schemas.microsoft.com/office/drawing/2014/main" id="{2339D4EB-481F-439E-8DEF-C4ADF4072706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165" name="Text Box 1">
          <a:extLst>
            <a:ext uri="{FF2B5EF4-FFF2-40B4-BE49-F238E27FC236}">
              <a16:creationId xmlns:a16="http://schemas.microsoft.com/office/drawing/2014/main" id="{26387BE0-309A-41D0-95F2-C3B588B01A1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166" name="Text Box 1">
          <a:extLst>
            <a:ext uri="{FF2B5EF4-FFF2-40B4-BE49-F238E27FC236}">
              <a16:creationId xmlns:a16="http://schemas.microsoft.com/office/drawing/2014/main" id="{1BF7A641-A28C-4FD8-8997-4BB09517D3A5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167" name="Text Box 1">
          <a:extLst>
            <a:ext uri="{FF2B5EF4-FFF2-40B4-BE49-F238E27FC236}">
              <a16:creationId xmlns:a16="http://schemas.microsoft.com/office/drawing/2014/main" id="{4B00B36E-B7D6-43E5-9196-AC4B85E95816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168" name="Text Box 1">
          <a:extLst>
            <a:ext uri="{FF2B5EF4-FFF2-40B4-BE49-F238E27FC236}">
              <a16:creationId xmlns:a16="http://schemas.microsoft.com/office/drawing/2014/main" id="{20B1D8E7-1CCF-46DE-A1CD-EAB24168AF5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169" name="Text Box 1">
          <a:extLst>
            <a:ext uri="{FF2B5EF4-FFF2-40B4-BE49-F238E27FC236}">
              <a16:creationId xmlns:a16="http://schemas.microsoft.com/office/drawing/2014/main" id="{6244D41B-8506-4083-8E40-B89815B86F4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170" name="Text Box 1">
          <a:extLst>
            <a:ext uri="{FF2B5EF4-FFF2-40B4-BE49-F238E27FC236}">
              <a16:creationId xmlns:a16="http://schemas.microsoft.com/office/drawing/2014/main" id="{2DBBD99D-01B1-48D3-87F1-B1269646856E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171" name="Text Box 1">
          <a:extLst>
            <a:ext uri="{FF2B5EF4-FFF2-40B4-BE49-F238E27FC236}">
              <a16:creationId xmlns:a16="http://schemas.microsoft.com/office/drawing/2014/main" id="{F6F1F6C6-8DBD-4CFB-A6FB-94E9B6B9425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172" name="Text Box 1">
          <a:extLst>
            <a:ext uri="{FF2B5EF4-FFF2-40B4-BE49-F238E27FC236}">
              <a16:creationId xmlns:a16="http://schemas.microsoft.com/office/drawing/2014/main" id="{CB8406B5-D75D-4D6F-8558-1A21398726C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173" name="Text Box 1">
          <a:extLst>
            <a:ext uri="{FF2B5EF4-FFF2-40B4-BE49-F238E27FC236}">
              <a16:creationId xmlns:a16="http://schemas.microsoft.com/office/drawing/2014/main" id="{2345B7CB-DF23-4A81-9A42-A3C6A22454FE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174" name="Text Box 1">
          <a:extLst>
            <a:ext uri="{FF2B5EF4-FFF2-40B4-BE49-F238E27FC236}">
              <a16:creationId xmlns:a16="http://schemas.microsoft.com/office/drawing/2014/main" id="{B4AA6F2A-0070-418A-8F5E-C640D28DEC1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175" name="Text Box 1">
          <a:extLst>
            <a:ext uri="{FF2B5EF4-FFF2-40B4-BE49-F238E27FC236}">
              <a16:creationId xmlns:a16="http://schemas.microsoft.com/office/drawing/2014/main" id="{800BDD9F-144E-4B1C-B269-E9889261F6E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176" name="Text Box 1">
          <a:extLst>
            <a:ext uri="{FF2B5EF4-FFF2-40B4-BE49-F238E27FC236}">
              <a16:creationId xmlns:a16="http://schemas.microsoft.com/office/drawing/2014/main" id="{28D15461-886D-4991-9C91-7D85CFDC2FD5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177" name="Text Box 1">
          <a:extLst>
            <a:ext uri="{FF2B5EF4-FFF2-40B4-BE49-F238E27FC236}">
              <a16:creationId xmlns:a16="http://schemas.microsoft.com/office/drawing/2014/main" id="{015FAA64-49B9-4680-B239-740A49C884C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178" name="Text Box 1">
          <a:extLst>
            <a:ext uri="{FF2B5EF4-FFF2-40B4-BE49-F238E27FC236}">
              <a16:creationId xmlns:a16="http://schemas.microsoft.com/office/drawing/2014/main" id="{BEA6F4C4-FAD9-4289-9BAD-6E0F22CE20E2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179" name="Text Box 1">
          <a:extLst>
            <a:ext uri="{FF2B5EF4-FFF2-40B4-BE49-F238E27FC236}">
              <a16:creationId xmlns:a16="http://schemas.microsoft.com/office/drawing/2014/main" id="{C2C8A4C8-9C20-447E-B4A8-17B7E2F00A5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180" name="Text Box 1">
          <a:extLst>
            <a:ext uri="{FF2B5EF4-FFF2-40B4-BE49-F238E27FC236}">
              <a16:creationId xmlns:a16="http://schemas.microsoft.com/office/drawing/2014/main" id="{F5291474-38D6-4BCA-82FF-9F475D0F9C2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181" name="Text Box 1">
          <a:extLst>
            <a:ext uri="{FF2B5EF4-FFF2-40B4-BE49-F238E27FC236}">
              <a16:creationId xmlns:a16="http://schemas.microsoft.com/office/drawing/2014/main" id="{0BE3FFF6-EB87-4D13-9358-CD6E52DF2CEC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182" name="Text Box 1">
          <a:extLst>
            <a:ext uri="{FF2B5EF4-FFF2-40B4-BE49-F238E27FC236}">
              <a16:creationId xmlns:a16="http://schemas.microsoft.com/office/drawing/2014/main" id="{9C796828-2C36-4D08-8192-32A725EBFEB5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183" name="Text Box 1">
          <a:extLst>
            <a:ext uri="{FF2B5EF4-FFF2-40B4-BE49-F238E27FC236}">
              <a16:creationId xmlns:a16="http://schemas.microsoft.com/office/drawing/2014/main" id="{FFEF8115-9632-4997-939F-E3F32156C9A2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184" name="Text Box 1">
          <a:extLst>
            <a:ext uri="{FF2B5EF4-FFF2-40B4-BE49-F238E27FC236}">
              <a16:creationId xmlns:a16="http://schemas.microsoft.com/office/drawing/2014/main" id="{BF319DD8-E246-4FC7-A911-68A7356EB67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185" name="Text Box 1">
          <a:extLst>
            <a:ext uri="{FF2B5EF4-FFF2-40B4-BE49-F238E27FC236}">
              <a16:creationId xmlns:a16="http://schemas.microsoft.com/office/drawing/2014/main" id="{E76DFC08-43E4-41FC-937A-B412E78663C1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186" name="Text Box 1">
          <a:extLst>
            <a:ext uri="{FF2B5EF4-FFF2-40B4-BE49-F238E27FC236}">
              <a16:creationId xmlns:a16="http://schemas.microsoft.com/office/drawing/2014/main" id="{121BB37B-8AE1-487F-ACA0-10FD5E1B48F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187" name="Text Box 1">
          <a:extLst>
            <a:ext uri="{FF2B5EF4-FFF2-40B4-BE49-F238E27FC236}">
              <a16:creationId xmlns:a16="http://schemas.microsoft.com/office/drawing/2014/main" id="{3B2690D1-24E7-45F7-964B-822D3BC95873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188" name="Text Box 1">
          <a:extLst>
            <a:ext uri="{FF2B5EF4-FFF2-40B4-BE49-F238E27FC236}">
              <a16:creationId xmlns:a16="http://schemas.microsoft.com/office/drawing/2014/main" id="{BE8EDBE2-5184-4535-8395-E381389FE42B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189" name="Text Box 1">
          <a:extLst>
            <a:ext uri="{FF2B5EF4-FFF2-40B4-BE49-F238E27FC236}">
              <a16:creationId xmlns:a16="http://schemas.microsoft.com/office/drawing/2014/main" id="{61ED649C-E80F-4A34-B26C-0401B5D5F97C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190" name="Text Box 1">
          <a:extLst>
            <a:ext uri="{FF2B5EF4-FFF2-40B4-BE49-F238E27FC236}">
              <a16:creationId xmlns:a16="http://schemas.microsoft.com/office/drawing/2014/main" id="{FD359485-1E57-46A8-A44D-D884C02C844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191" name="Text Box 1">
          <a:extLst>
            <a:ext uri="{FF2B5EF4-FFF2-40B4-BE49-F238E27FC236}">
              <a16:creationId xmlns:a16="http://schemas.microsoft.com/office/drawing/2014/main" id="{FF13DFAC-F361-4115-BF9F-95A9EA62DE3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192" name="Text Box 1">
          <a:extLst>
            <a:ext uri="{FF2B5EF4-FFF2-40B4-BE49-F238E27FC236}">
              <a16:creationId xmlns:a16="http://schemas.microsoft.com/office/drawing/2014/main" id="{8652C33C-8123-4347-A669-41E43FB48C23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193" name="Text Box 1">
          <a:extLst>
            <a:ext uri="{FF2B5EF4-FFF2-40B4-BE49-F238E27FC236}">
              <a16:creationId xmlns:a16="http://schemas.microsoft.com/office/drawing/2014/main" id="{DF1A4950-9D59-4EBC-AF71-1D2AD8AC600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194" name="Text Box 1">
          <a:extLst>
            <a:ext uri="{FF2B5EF4-FFF2-40B4-BE49-F238E27FC236}">
              <a16:creationId xmlns:a16="http://schemas.microsoft.com/office/drawing/2014/main" id="{562DA5A1-02A2-40DC-B9AC-392E673664A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195" name="Text Box 1">
          <a:extLst>
            <a:ext uri="{FF2B5EF4-FFF2-40B4-BE49-F238E27FC236}">
              <a16:creationId xmlns:a16="http://schemas.microsoft.com/office/drawing/2014/main" id="{2333504F-6D2D-4A88-93BE-896BD1F4E5BE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196" name="Text Box 1">
          <a:extLst>
            <a:ext uri="{FF2B5EF4-FFF2-40B4-BE49-F238E27FC236}">
              <a16:creationId xmlns:a16="http://schemas.microsoft.com/office/drawing/2014/main" id="{EF429948-1F16-4B94-B793-8F35EB5AEB8B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197" name="Text Box 1">
          <a:extLst>
            <a:ext uri="{FF2B5EF4-FFF2-40B4-BE49-F238E27FC236}">
              <a16:creationId xmlns:a16="http://schemas.microsoft.com/office/drawing/2014/main" id="{4CE7D2FB-6C36-4296-A874-EC79D516A3DB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198" name="Text Box 1">
          <a:extLst>
            <a:ext uri="{FF2B5EF4-FFF2-40B4-BE49-F238E27FC236}">
              <a16:creationId xmlns:a16="http://schemas.microsoft.com/office/drawing/2014/main" id="{BA936203-B21F-4747-B636-E474F736BBFC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199" name="Text Box 1">
          <a:extLst>
            <a:ext uri="{FF2B5EF4-FFF2-40B4-BE49-F238E27FC236}">
              <a16:creationId xmlns:a16="http://schemas.microsoft.com/office/drawing/2014/main" id="{A98BC504-3B4F-450A-B7B8-13E71C77A325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200" name="Text Box 1">
          <a:extLst>
            <a:ext uri="{FF2B5EF4-FFF2-40B4-BE49-F238E27FC236}">
              <a16:creationId xmlns:a16="http://schemas.microsoft.com/office/drawing/2014/main" id="{24E701C7-2E1B-45B5-BF4C-A517F6283C3F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201" name="Text Box 1">
          <a:extLst>
            <a:ext uri="{FF2B5EF4-FFF2-40B4-BE49-F238E27FC236}">
              <a16:creationId xmlns:a16="http://schemas.microsoft.com/office/drawing/2014/main" id="{580388D4-CEC3-44F1-A52C-019FCB5BF46C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202" name="Text Box 1">
          <a:extLst>
            <a:ext uri="{FF2B5EF4-FFF2-40B4-BE49-F238E27FC236}">
              <a16:creationId xmlns:a16="http://schemas.microsoft.com/office/drawing/2014/main" id="{50A9133B-B570-48DD-8119-B69E223AB452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203" name="Text Box 1">
          <a:extLst>
            <a:ext uri="{FF2B5EF4-FFF2-40B4-BE49-F238E27FC236}">
              <a16:creationId xmlns:a16="http://schemas.microsoft.com/office/drawing/2014/main" id="{41F44F8E-A62F-4A89-A074-B4DC09E10A6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204" name="Text Box 1">
          <a:extLst>
            <a:ext uri="{FF2B5EF4-FFF2-40B4-BE49-F238E27FC236}">
              <a16:creationId xmlns:a16="http://schemas.microsoft.com/office/drawing/2014/main" id="{A81C2063-6D34-453B-9AA9-3FD212D48486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205" name="Text Box 1">
          <a:extLst>
            <a:ext uri="{FF2B5EF4-FFF2-40B4-BE49-F238E27FC236}">
              <a16:creationId xmlns:a16="http://schemas.microsoft.com/office/drawing/2014/main" id="{5A461660-2185-4C40-B331-36DCED57FEC4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206" name="Text Box 1">
          <a:extLst>
            <a:ext uri="{FF2B5EF4-FFF2-40B4-BE49-F238E27FC236}">
              <a16:creationId xmlns:a16="http://schemas.microsoft.com/office/drawing/2014/main" id="{2DBC732C-485C-4566-8CF0-4845847AE30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207" name="Text Box 1">
          <a:extLst>
            <a:ext uri="{FF2B5EF4-FFF2-40B4-BE49-F238E27FC236}">
              <a16:creationId xmlns:a16="http://schemas.microsoft.com/office/drawing/2014/main" id="{66D13565-BE3B-4FA2-9162-D1006FF7AA71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208" name="Text Box 1">
          <a:extLst>
            <a:ext uri="{FF2B5EF4-FFF2-40B4-BE49-F238E27FC236}">
              <a16:creationId xmlns:a16="http://schemas.microsoft.com/office/drawing/2014/main" id="{F56B6E3A-753D-4FDB-AA92-1F3B26286CEE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209" name="Text Box 1">
          <a:extLst>
            <a:ext uri="{FF2B5EF4-FFF2-40B4-BE49-F238E27FC236}">
              <a16:creationId xmlns:a16="http://schemas.microsoft.com/office/drawing/2014/main" id="{6C0C157B-54B6-4055-B760-2D44BE374E54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210" name="Text Box 1">
          <a:extLst>
            <a:ext uri="{FF2B5EF4-FFF2-40B4-BE49-F238E27FC236}">
              <a16:creationId xmlns:a16="http://schemas.microsoft.com/office/drawing/2014/main" id="{7C998E48-7FB6-45E2-9559-051C9618F47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211" name="Text Box 1">
          <a:extLst>
            <a:ext uri="{FF2B5EF4-FFF2-40B4-BE49-F238E27FC236}">
              <a16:creationId xmlns:a16="http://schemas.microsoft.com/office/drawing/2014/main" id="{879744FF-8440-41E2-A3F0-1657CB2B4985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212" name="Text Box 1">
          <a:extLst>
            <a:ext uri="{FF2B5EF4-FFF2-40B4-BE49-F238E27FC236}">
              <a16:creationId xmlns:a16="http://schemas.microsoft.com/office/drawing/2014/main" id="{035EA2AF-6C39-432F-A5EF-5559567E59D2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213" name="Text Box 1">
          <a:extLst>
            <a:ext uri="{FF2B5EF4-FFF2-40B4-BE49-F238E27FC236}">
              <a16:creationId xmlns:a16="http://schemas.microsoft.com/office/drawing/2014/main" id="{0A43344D-7249-4DB0-801C-C0B69A9E9893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214" name="Text Box 1">
          <a:extLst>
            <a:ext uri="{FF2B5EF4-FFF2-40B4-BE49-F238E27FC236}">
              <a16:creationId xmlns:a16="http://schemas.microsoft.com/office/drawing/2014/main" id="{B1F28C66-616C-4414-A3F0-601177BFCEF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215" name="Text Box 1">
          <a:extLst>
            <a:ext uri="{FF2B5EF4-FFF2-40B4-BE49-F238E27FC236}">
              <a16:creationId xmlns:a16="http://schemas.microsoft.com/office/drawing/2014/main" id="{861E6CF8-3795-46EE-A9B2-472D00E007C2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216" name="Text Box 1">
          <a:extLst>
            <a:ext uri="{FF2B5EF4-FFF2-40B4-BE49-F238E27FC236}">
              <a16:creationId xmlns:a16="http://schemas.microsoft.com/office/drawing/2014/main" id="{E0A6F0B4-9672-4E83-B6F3-1BB951041356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217" name="Text Box 1">
          <a:extLst>
            <a:ext uri="{FF2B5EF4-FFF2-40B4-BE49-F238E27FC236}">
              <a16:creationId xmlns:a16="http://schemas.microsoft.com/office/drawing/2014/main" id="{E926989E-1132-4381-BBA3-50D756619990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218" name="Text Box 1">
          <a:extLst>
            <a:ext uri="{FF2B5EF4-FFF2-40B4-BE49-F238E27FC236}">
              <a16:creationId xmlns:a16="http://schemas.microsoft.com/office/drawing/2014/main" id="{9F5CB6A1-C90A-48FD-966F-FC6138950A2B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219" name="Text Box 1">
          <a:extLst>
            <a:ext uri="{FF2B5EF4-FFF2-40B4-BE49-F238E27FC236}">
              <a16:creationId xmlns:a16="http://schemas.microsoft.com/office/drawing/2014/main" id="{4F65F84B-8437-49C4-84E5-E183285D0D0E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220" name="Text Box 1">
          <a:extLst>
            <a:ext uri="{FF2B5EF4-FFF2-40B4-BE49-F238E27FC236}">
              <a16:creationId xmlns:a16="http://schemas.microsoft.com/office/drawing/2014/main" id="{C0664536-D1B5-4FFB-AE0A-AA8D78BE7FBF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221" name="Text Box 1">
          <a:extLst>
            <a:ext uri="{FF2B5EF4-FFF2-40B4-BE49-F238E27FC236}">
              <a16:creationId xmlns:a16="http://schemas.microsoft.com/office/drawing/2014/main" id="{29459FBD-707E-4D0C-96DC-DD450724677B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222" name="Text Box 1">
          <a:extLst>
            <a:ext uri="{FF2B5EF4-FFF2-40B4-BE49-F238E27FC236}">
              <a16:creationId xmlns:a16="http://schemas.microsoft.com/office/drawing/2014/main" id="{4D1103AA-6605-4D3F-9BF0-E025B701AC6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223" name="Text Box 1">
          <a:extLst>
            <a:ext uri="{FF2B5EF4-FFF2-40B4-BE49-F238E27FC236}">
              <a16:creationId xmlns:a16="http://schemas.microsoft.com/office/drawing/2014/main" id="{7BA424BD-F2CE-4186-BC6C-445CE8693FF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224" name="Text Box 1">
          <a:extLst>
            <a:ext uri="{FF2B5EF4-FFF2-40B4-BE49-F238E27FC236}">
              <a16:creationId xmlns:a16="http://schemas.microsoft.com/office/drawing/2014/main" id="{74A5C801-286A-4C16-9DB5-DB2DCB33EE5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225" name="Text Box 1">
          <a:extLst>
            <a:ext uri="{FF2B5EF4-FFF2-40B4-BE49-F238E27FC236}">
              <a16:creationId xmlns:a16="http://schemas.microsoft.com/office/drawing/2014/main" id="{C80F5E8E-0061-4293-B98D-C1273DBBD5A1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226" name="Text Box 1">
          <a:extLst>
            <a:ext uri="{FF2B5EF4-FFF2-40B4-BE49-F238E27FC236}">
              <a16:creationId xmlns:a16="http://schemas.microsoft.com/office/drawing/2014/main" id="{F57D82F6-F7AB-4987-BDE1-DABA6140A424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227" name="Text Box 1">
          <a:extLst>
            <a:ext uri="{FF2B5EF4-FFF2-40B4-BE49-F238E27FC236}">
              <a16:creationId xmlns:a16="http://schemas.microsoft.com/office/drawing/2014/main" id="{82926B33-4050-44F6-8580-CC36D59765D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228" name="Text Box 1">
          <a:extLst>
            <a:ext uri="{FF2B5EF4-FFF2-40B4-BE49-F238E27FC236}">
              <a16:creationId xmlns:a16="http://schemas.microsoft.com/office/drawing/2014/main" id="{37E7445A-8444-4E56-987D-D0115A643FF1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229" name="Text Box 1">
          <a:extLst>
            <a:ext uri="{FF2B5EF4-FFF2-40B4-BE49-F238E27FC236}">
              <a16:creationId xmlns:a16="http://schemas.microsoft.com/office/drawing/2014/main" id="{3ED37DE0-1ABC-4776-8097-F4F5BFC7412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230" name="Text Box 1">
          <a:extLst>
            <a:ext uri="{FF2B5EF4-FFF2-40B4-BE49-F238E27FC236}">
              <a16:creationId xmlns:a16="http://schemas.microsoft.com/office/drawing/2014/main" id="{9139C373-D56E-46B1-911A-90EC999DD514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231" name="Text Box 1">
          <a:extLst>
            <a:ext uri="{FF2B5EF4-FFF2-40B4-BE49-F238E27FC236}">
              <a16:creationId xmlns:a16="http://schemas.microsoft.com/office/drawing/2014/main" id="{CA81D1A7-59DB-422B-95E6-A7715FC5BE6B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232" name="Text Box 1">
          <a:extLst>
            <a:ext uri="{FF2B5EF4-FFF2-40B4-BE49-F238E27FC236}">
              <a16:creationId xmlns:a16="http://schemas.microsoft.com/office/drawing/2014/main" id="{46C281E9-AC5B-49A6-9929-3800B0F2E37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233" name="Text Box 1">
          <a:extLst>
            <a:ext uri="{FF2B5EF4-FFF2-40B4-BE49-F238E27FC236}">
              <a16:creationId xmlns:a16="http://schemas.microsoft.com/office/drawing/2014/main" id="{CAD3C767-4BC7-4760-B187-F9137CAA837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234" name="Text Box 1">
          <a:extLst>
            <a:ext uri="{FF2B5EF4-FFF2-40B4-BE49-F238E27FC236}">
              <a16:creationId xmlns:a16="http://schemas.microsoft.com/office/drawing/2014/main" id="{FA30DCAA-233F-4468-9C53-9CADD16732C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235" name="Text Box 1">
          <a:extLst>
            <a:ext uri="{FF2B5EF4-FFF2-40B4-BE49-F238E27FC236}">
              <a16:creationId xmlns:a16="http://schemas.microsoft.com/office/drawing/2014/main" id="{F759B8DF-D6C5-401D-AEBB-7D8DDF86AFCF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236" name="Text Box 1">
          <a:extLst>
            <a:ext uri="{FF2B5EF4-FFF2-40B4-BE49-F238E27FC236}">
              <a16:creationId xmlns:a16="http://schemas.microsoft.com/office/drawing/2014/main" id="{00E18C0D-020E-4434-B33B-2FAE011A2903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237" name="Text Box 1">
          <a:extLst>
            <a:ext uri="{FF2B5EF4-FFF2-40B4-BE49-F238E27FC236}">
              <a16:creationId xmlns:a16="http://schemas.microsoft.com/office/drawing/2014/main" id="{A7173777-B572-4C4A-89FC-3B73B551A673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238" name="Text Box 1">
          <a:extLst>
            <a:ext uri="{FF2B5EF4-FFF2-40B4-BE49-F238E27FC236}">
              <a16:creationId xmlns:a16="http://schemas.microsoft.com/office/drawing/2014/main" id="{278AEF08-104B-4030-8C3D-DB0DC0F71E0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239" name="Text Box 1">
          <a:extLst>
            <a:ext uri="{FF2B5EF4-FFF2-40B4-BE49-F238E27FC236}">
              <a16:creationId xmlns:a16="http://schemas.microsoft.com/office/drawing/2014/main" id="{6AEBC307-7304-4BB1-887A-B9E8E1779525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240" name="Text Box 1">
          <a:extLst>
            <a:ext uri="{FF2B5EF4-FFF2-40B4-BE49-F238E27FC236}">
              <a16:creationId xmlns:a16="http://schemas.microsoft.com/office/drawing/2014/main" id="{E2718D80-7BC6-4EA3-8BA6-636CCE1A9BD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241" name="Text Box 1">
          <a:extLst>
            <a:ext uri="{FF2B5EF4-FFF2-40B4-BE49-F238E27FC236}">
              <a16:creationId xmlns:a16="http://schemas.microsoft.com/office/drawing/2014/main" id="{75E20063-58AD-44E5-8FC6-3B38426AD203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242" name="Text Box 1">
          <a:extLst>
            <a:ext uri="{FF2B5EF4-FFF2-40B4-BE49-F238E27FC236}">
              <a16:creationId xmlns:a16="http://schemas.microsoft.com/office/drawing/2014/main" id="{5508EA99-2754-47BB-A755-7681F0F7C3CF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243" name="Text Box 1">
          <a:extLst>
            <a:ext uri="{FF2B5EF4-FFF2-40B4-BE49-F238E27FC236}">
              <a16:creationId xmlns:a16="http://schemas.microsoft.com/office/drawing/2014/main" id="{0401E9AD-3441-403B-84D9-50A7D1EE513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244" name="Text Box 1">
          <a:extLst>
            <a:ext uri="{FF2B5EF4-FFF2-40B4-BE49-F238E27FC236}">
              <a16:creationId xmlns:a16="http://schemas.microsoft.com/office/drawing/2014/main" id="{20128EA7-6C86-463A-8509-F0BFF3F297A5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245" name="Text Box 1">
          <a:extLst>
            <a:ext uri="{FF2B5EF4-FFF2-40B4-BE49-F238E27FC236}">
              <a16:creationId xmlns:a16="http://schemas.microsoft.com/office/drawing/2014/main" id="{9C7FF378-3198-4DFE-BA2F-6618E3BCCCFC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246" name="Text Box 1">
          <a:extLst>
            <a:ext uri="{FF2B5EF4-FFF2-40B4-BE49-F238E27FC236}">
              <a16:creationId xmlns:a16="http://schemas.microsoft.com/office/drawing/2014/main" id="{D33647F9-CC74-4CFC-BF7D-C901F2507AF0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247" name="Text Box 1">
          <a:extLst>
            <a:ext uri="{FF2B5EF4-FFF2-40B4-BE49-F238E27FC236}">
              <a16:creationId xmlns:a16="http://schemas.microsoft.com/office/drawing/2014/main" id="{801A6AA9-B04F-4DE0-91E5-7CBFFBD94F4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248" name="Text Box 1">
          <a:extLst>
            <a:ext uri="{FF2B5EF4-FFF2-40B4-BE49-F238E27FC236}">
              <a16:creationId xmlns:a16="http://schemas.microsoft.com/office/drawing/2014/main" id="{89778BAB-F93A-4BF4-9587-410DA8CE0952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249" name="Text Box 1">
          <a:extLst>
            <a:ext uri="{FF2B5EF4-FFF2-40B4-BE49-F238E27FC236}">
              <a16:creationId xmlns:a16="http://schemas.microsoft.com/office/drawing/2014/main" id="{DA59DFE7-BB53-421C-AF4B-68CC39EB1D8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250" name="Text Box 1">
          <a:extLst>
            <a:ext uri="{FF2B5EF4-FFF2-40B4-BE49-F238E27FC236}">
              <a16:creationId xmlns:a16="http://schemas.microsoft.com/office/drawing/2014/main" id="{CAEF7606-A8C8-44D8-B681-96FC0FBBED44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251" name="Text Box 1">
          <a:extLst>
            <a:ext uri="{FF2B5EF4-FFF2-40B4-BE49-F238E27FC236}">
              <a16:creationId xmlns:a16="http://schemas.microsoft.com/office/drawing/2014/main" id="{7AE91187-03F3-456F-B6D7-FB01EE58239B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252" name="Text Box 1">
          <a:extLst>
            <a:ext uri="{FF2B5EF4-FFF2-40B4-BE49-F238E27FC236}">
              <a16:creationId xmlns:a16="http://schemas.microsoft.com/office/drawing/2014/main" id="{F2EB932D-0C94-4124-BD6E-E1EBF63B1E51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253" name="Text Box 1">
          <a:extLst>
            <a:ext uri="{FF2B5EF4-FFF2-40B4-BE49-F238E27FC236}">
              <a16:creationId xmlns:a16="http://schemas.microsoft.com/office/drawing/2014/main" id="{6C732F4F-61D2-4FC8-99CD-F31BBF37110C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254" name="Text Box 1">
          <a:extLst>
            <a:ext uri="{FF2B5EF4-FFF2-40B4-BE49-F238E27FC236}">
              <a16:creationId xmlns:a16="http://schemas.microsoft.com/office/drawing/2014/main" id="{A1C98F56-D2F2-4141-95E0-45271044BEC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255" name="Text Box 1">
          <a:extLst>
            <a:ext uri="{FF2B5EF4-FFF2-40B4-BE49-F238E27FC236}">
              <a16:creationId xmlns:a16="http://schemas.microsoft.com/office/drawing/2014/main" id="{E076ED5E-E2DF-4B0D-8FCE-EEA167ED0890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256" name="Text Box 1">
          <a:extLst>
            <a:ext uri="{FF2B5EF4-FFF2-40B4-BE49-F238E27FC236}">
              <a16:creationId xmlns:a16="http://schemas.microsoft.com/office/drawing/2014/main" id="{048DE461-6607-472F-9F86-2BBC5C3F48AE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257" name="Text Box 1">
          <a:extLst>
            <a:ext uri="{FF2B5EF4-FFF2-40B4-BE49-F238E27FC236}">
              <a16:creationId xmlns:a16="http://schemas.microsoft.com/office/drawing/2014/main" id="{87235FF5-528E-4F3F-A2BF-4E041EFC1BB0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258" name="Text Box 1">
          <a:extLst>
            <a:ext uri="{FF2B5EF4-FFF2-40B4-BE49-F238E27FC236}">
              <a16:creationId xmlns:a16="http://schemas.microsoft.com/office/drawing/2014/main" id="{5A35C29E-4973-44A4-86B5-256959AD84A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259" name="Text Box 1">
          <a:extLst>
            <a:ext uri="{FF2B5EF4-FFF2-40B4-BE49-F238E27FC236}">
              <a16:creationId xmlns:a16="http://schemas.microsoft.com/office/drawing/2014/main" id="{F6037C40-ED84-4E93-B1F6-7BDC612399F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260" name="Text Box 1">
          <a:extLst>
            <a:ext uri="{FF2B5EF4-FFF2-40B4-BE49-F238E27FC236}">
              <a16:creationId xmlns:a16="http://schemas.microsoft.com/office/drawing/2014/main" id="{17CBC845-C5AC-4E9A-9C97-150DA9F35120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261" name="Text Box 1">
          <a:extLst>
            <a:ext uri="{FF2B5EF4-FFF2-40B4-BE49-F238E27FC236}">
              <a16:creationId xmlns:a16="http://schemas.microsoft.com/office/drawing/2014/main" id="{5998DC39-6191-4B8E-B9DE-6E96C23DDA63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262" name="Text Box 1">
          <a:extLst>
            <a:ext uri="{FF2B5EF4-FFF2-40B4-BE49-F238E27FC236}">
              <a16:creationId xmlns:a16="http://schemas.microsoft.com/office/drawing/2014/main" id="{F6F8A41F-47B5-47E0-A4EA-76D4DAD5049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263" name="Text Box 1">
          <a:extLst>
            <a:ext uri="{FF2B5EF4-FFF2-40B4-BE49-F238E27FC236}">
              <a16:creationId xmlns:a16="http://schemas.microsoft.com/office/drawing/2014/main" id="{9DC63944-A07A-4898-B0B8-E962B71DCBF4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264" name="Text Box 1">
          <a:extLst>
            <a:ext uri="{FF2B5EF4-FFF2-40B4-BE49-F238E27FC236}">
              <a16:creationId xmlns:a16="http://schemas.microsoft.com/office/drawing/2014/main" id="{EBDCE447-4AB7-47F1-8D64-B62BDAD7463B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265" name="Text Box 1">
          <a:extLst>
            <a:ext uri="{FF2B5EF4-FFF2-40B4-BE49-F238E27FC236}">
              <a16:creationId xmlns:a16="http://schemas.microsoft.com/office/drawing/2014/main" id="{FF33CC00-401D-4E91-ABFD-D1E3025A8AA4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266" name="Text Box 1">
          <a:extLst>
            <a:ext uri="{FF2B5EF4-FFF2-40B4-BE49-F238E27FC236}">
              <a16:creationId xmlns:a16="http://schemas.microsoft.com/office/drawing/2014/main" id="{62FA775D-E118-47E5-A0A7-BD588754143B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267" name="Text Box 1">
          <a:extLst>
            <a:ext uri="{FF2B5EF4-FFF2-40B4-BE49-F238E27FC236}">
              <a16:creationId xmlns:a16="http://schemas.microsoft.com/office/drawing/2014/main" id="{D18CD331-4FCC-440D-8074-2F5776719F0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268" name="Text Box 1">
          <a:extLst>
            <a:ext uri="{FF2B5EF4-FFF2-40B4-BE49-F238E27FC236}">
              <a16:creationId xmlns:a16="http://schemas.microsoft.com/office/drawing/2014/main" id="{0062C202-AA6F-4E2D-8E36-EDCC96C8C990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269" name="Text Box 1">
          <a:extLst>
            <a:ext uri="{FF2B5EF4-FFF2-40B4-BE49-F238E27FC236}">
              <a16:creationId xmlns:a16="http://schemas.microsoft.com/office/drawing/2014/main" id="{283926F8-915B-474C-BB64-04A57E30776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270" name="Text Box 1">
          <a:extLst>
            <a:ext uri="{FF2B5EF4-FFF2-40B4-BE49-F238E27FC236}">
              <a16:creationId xmlns:a16="http://schemas.microsoft.com/office/drawing/2014/main" id="{075219E5-EB24-400C-B6A4-5A3947F9ABA6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271" name="Text Box 1">
          <a:extLst>
            <a:ext uri="{FF2B5EF4-FFF2-40B4-BE49-F238E27FC236}">
              <a16:creationId xmlns:a16="http://schemas.microsoft.com/office/drawing/2014/main" id="{30F1780A-328D-4BD5-B35D-39C5EA15C7B1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272" name="Text Box 1">
          <a:extLst>
            <a:ext uri="{FF2B5EF4-FFF2-40B4-BE49-F238E27FC236}">
              <a16:creationId xmlns:a16="http://schemas.microsoft.com/office/drawing/2014/main" id="{E4854616-EADF-4DC2-818A-18577447094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273" name="Text Box 1">
          <a:extLst>
            <a:ext uri="{FF2B5EF4-FFF2-40B4-BE49-F238E27FC236}">
              <a16:creationId xmlns:a16="http://schemas.microsoft.com/office/drawing/2014/main" id="{29785E5E-8C01-48EA-A893-D8D58E85819C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274" name="Text Box 1">
          <a:extLst>
            <a:ext uri="{FF2B5EF4-FFF2-40B4-BE49-F238E27FC236}">
              <a16:creationId xmlns:a16="http://schemas.microsoft.com/office/drawing/2014/main" id="{C5F400C3-F016-447E-9644-1C0ED5AA7B04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275" name="Text Box 1">
          <a:extLst>
            <a:ext uri="{FF2B5EF4-FFF2-40B4-BE49-F238E27FC236}">
              <a16:creationId xmlns:a16="http://schemas.microsoft.com/office/drawing/2014/main" id="{1A852B2D-C462-4AA7-A86C-41114BB7E44C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276" name="Text Box 1">
          <a:extLst>
            <a:ext uri="{FF2B5EF4-FFF2-40B4-BE49-F238E27FC236}">
              <a16:creationId xmlns:a16="http://schemas.microsoft.com/office/drawing/2014/main" id="{1779BD58-B7EA-4FF1-8965-AF88F8B65783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277" name="Text Box 1">
          <a:extLst>
            <a:ext uri="{FF2B5EF4-FFF2-40B4-BE49-F238E27FC236}">
              <a16:creationId xmlns:a16="http://schemas.microsoft.com/office/drawing/2014/main" id="{C3379317-9096-408C-919D-18E8BC40C505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278" name="Text Box 1">
          <a:extLst>
            <a:ext uri="{FF2B5EF4-FFF2-40B4-BE49-F238E27FC236}">
              <a16:creationId xmlns:a16="http://schemas.microsoft.com/office/drawing/2014/main" id="{3066794B-0CA3-4126-8787-7DBD206808B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279" name="Text Box 1">
          <a:extLst>
            <a:ext uri="{FF2B5EF4-FFF2-40B4-BE49-F238E27FC236}">
              <a16:creationId xmlns:a16="http://schemas.microsoft.com/office/drawing/2014/main" id="{50B1F608-9FFB-4A80-A78C-EC5AE13398D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280" name="Text Box 1">
          <a:extLst>
            <a:ext uri="{FF2B5EF4-FFF2-40B4-BE49-F238E27FC236}">
              <a16:creationId xmlns:a16="http://schemas.microsoft.com/office/drawing/2014/main" id="{B4ACCC05-F89D-4C85-AB58-53E048A68423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281" name="Text Box 1">
          <a:extLst>
            <a:ext uri="{FF2B5EF4-FFF2-40B4-BE49-F238E27FC236}">
              <a16:creationId xmlns:a16="http://schemas.microsoft.com/office/drawing/2014/main" id="{FD622905-2C0F-42E4-9DC5-3982353633B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282" name="Text Box 1">
          <a:extLst>
            <a:ext uri="{FF2B5EF4-FFF2-40B4-BE49-F238E27FC236}">
              <a16:creationId xmlns:a16="http://schemas.microsoft.com/office/drawing/2014/main" id="{36D26078-E774-4AAE-833B-19F974B99655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283" name="Text Box 1">
          <a:extLst>
            <a:ext uri="{FF2B5EF4-FFF2-40B4-BE49-F238E27FC236}">
              <a16:creationId xmlns:a16="http://schemas.microsoft.com/office/drawing/2014/main" id="{68304ACC-A136-4994-A1E3-B9B4803E9AF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284" name="Text Box 1">
          <a:extLst>
            <a:ext uri="{FF2B5EF4-FFF2-40B4-BE49-F238E27FC236}">
              <a16:creationId xmlns:a16="http://schemas.microsoft.com/office/drawing/2014/main" id="{E8C94739-80B2-492F-BA6E-9EAEE7B16752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285" name="Text Box 1">
          <a:extLst>
            <a:ext uri="{FF2B5EF4-FFF2-40B4-BE49-F238E27FC236}">
              <a16:creationId xmlns:a16="http://schemas.microsoft.com/office/drawing/2014/main" id="{5AFD681F-E490-464A-89B0-51FA9D0B1A93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286" name="Text Box 1">
          <a:extLst>
            <a:ext uri="{FF2B5EF4-FFF2-40B4-BE49-F238E27FC236}">
              <a16:creationId xmlns:a16="http://schemas.microsoft.com/office/drawing/2014/main" id="{CC1C166F-DFE5-46D6-964E-EE1EB9959BC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287" name="Text Box 1">
          <a:extLst>
            <a:ext uri="{FF2B5EF4-FFF2-40B4-BE49-F238E27FC236}">
              <a16:creationId xmlns:a16="http://schemas.microsoft.com/office/drawing/2014/main" id="{75DD9F48-811B-4571-9D99-9ADE24250DB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288" name="Text Box 1">
          <a:extLst>
            <a:ext uri="{FF2B5EF4-FFF2-40B4-BE49-F238E27FC236}">
              <a16:creationId xmlns:a16="http://schemas.microsoft.com/office/drawing/2014/main" id="{46DEEB8D-5BF6-458E-B3EF-E25497BC7F52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289" name="Text Box 1">
          <a:extLst>
            <a:ext uri="{FF2B5EF4-FFF2-40B4-BE49-F238E27FC236}">
              <a16:creationId xmlns:a16="http://schemas.microsoft.com/office/drawing/2014/main" id="{D980777E-4BB0-4338-98BF-4C70F900A57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290" name="Text Box 1">
          <a:extLst>
            <a:ext uri="{FF2B5EF4-FFF2-40B4-BE49-F238E27FC236}">
              <a16:creationId xmlns:a16="http://schemas.microsoft.com/office/drawing/2014/main" id="{E7D1D4CD-593F-4FB1-91D4-A23B3F73027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291" name="Text Box 1">
          <a:extLst>
            <a:ext uri="{FF2B5EF4-FFF2-40B4-BE49-F238E27FC236}">
              <a16:creationId xmlns:a16="http://schemas.microsoft.com/office/drawing/2014/main" id="{698D8CEE-D883-42A2-BA49-D05AADF42391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292" name="Text Box 1">
          <a:extLst>
            <a:ext uri="{FF2B5EF4-FFF2-40B4-BE49-F238E27FC236}">
              <a16:creationId xmlns:a16="http://schemas.microsoft.com/office/drawing/2014/main" id="{DE4F2AD9-8726-4376-8965-8BF12530FB0C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293" name="Text Box 1">
          <a:extLst>
            <a:ext uri="{FF2B5EF4-FFF2-40B4-BE49-F238E27FC236}">
              <a16:creationId xmlns:a16="http://schemas.microsoft.com/office/drawing/2014/main" id="{7076EC72-F7FD-426D-9F2D-78F9D2C3C8C6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294" name="Text Box 1">
          <a:extLst>
            <a:ext uri="{FF2B5EF4-FFF2-40B4-BE49-F238E27FC236}">
              <a16:creationId xmlns:a16="http://schemas.microsoft.com/office/drawing/2014/main" id="{7378A342-5B01-4A3F-8614-EFF924F65BA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295" name="Text Box 1">
          <a:extLst>
            <a:ext uri="{FF2B5EF4-FFF2-40B4-BE49-F238E27FC236}">
              <a16:creationId xmlns:a16="http://schemas.microsoft.com/office/drawing/2014/main" id="{AE3658D8-241E-4E90-BFCC-BE859FCAD50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296" name="Text Box 1">
          <a:extLst>
            <a:ext uri="{FF2B5EF4-FFF2-40B4-BE49-F238E27FC236}">
              <a16:creationId xmlns:a16="http://schemas.microsoft.com/office/drawing/2014/main" id="{A57ED1DE-2F12-42D5-A4FB-28E0B671C506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297" name="Text Box 1">
          <a:extLst>
            <a:ext uri="{FF2B5EF4-FFF2-40B4-BE49-F238E27FC236}">
              <a16:creationId xmlns:a16="http://schemas.microsoft.com/office/drawing/2014/main" id="{3205FFBE-7582-4E34-ACA0-B70958D66BE5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298" name="Text Box 1">
          <a:extLst>
            <a:ext uri="{FF2B5EF4-FFF2-40B4-BE49-F238E27FC236}">
              <a16:creationId xmlns:a16="http://schemas.microsoft.com/office/drawing/2014/main" id="{3ED81974-577E-4B91-87C3-EA635EC2D811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299" name="Text Box 1">
          <a:extLst>
            <a:ext uri="{FF2B5EF4-FFF2-40B4-BE49-F238E27FC236}">
              <a16:creationId xmlns:a16="http://schemas.microsoft.com/office/drawing/2014/main" id="{75AE89D6-C71C-44F0-B42F-1D18745B6693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300" name="Text Box 1">
          <a:extLst>
            <a:ext uri="{FF2B5EF4-FFF2-40B4-BE49-F238E27FC236}">
              <a16:creationId xmlns:a16="http://schemas.microsoft.com/office/drawing/2014/main" id="{926D2EEE-0AB6-4B97-A25D-99DA2B3C5BC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301" name="Text Box 1">
          <a:extLst>
            <a:ext uri="{FF2B5EF4-FFF2-40B4-BE49-F238E27FC236}">
              <a16:creationId xmlns:a16="http://schemas.microsoft.com/office/drawing/2014/main" id="{C85C4D50-265D-478E-B7F3-E0A29C2DF3C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302" name="Text Box 1">
          <a:extLst>
            <a:ext uri="{FF2B5EF4-FFF2-40B4-BE49-F238E27FC236}">
              <a16:creationId xmlns:a16="http://schemas.microsoft.com/office/drawing/2014/main" id="{EDFFF157-0A4E-4B05-B98F-6972A3E1A7BC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303" name="Text Box 1">
          <a:extLst>
            <a:ext uri="{FF2B5EF4-FFF2-40B4-BE49-F238E27FC236}">
              <a16:creationId xmlns:a16="http://schemas.microsoft.com/office/drawing/2014/main" id="{3A2AE0FA-5D22-4045-A365-E882F5197E7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304" name="Text Box 1">
          <a:extLst>
            <a:ext uri="{FF2B5EF4-FFF2-40B4-BE49-F238E27FC236}">
              <a16:creationId xmlns:a16="http://schemas.microsoft.com/office/drawing/2014/main" id="{7C9A1353-F56E-427D-94FD-8CA42A480645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305" name="Text Box 1">
          <a:extLst>
            <a:ext uri="{FF2B5EF4-FFF2-40B4-BE49-F238E27FC236}">
              <a16:creationId xmlns:a16="http://schemas.microsoft.com/office/drawing/2014/main" id="{B249A46F-2990-4C70-8201-CF6C5B651875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306" name="Text Box 1">
          <a:extLst>
            <a:ext uri="{FF2B5EF4-FFF2-40B4-BE49-F238E27FC236}">
              <a16:creationId xmlns:a16="http://schemas.microsoft.com/office/drawing/2014/main" id="{91E62A68-97A0-4901-9A36-8720B46561DB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307" name="Text Box 1">
          <a:extLst>
            <a:ext uri="{FF2B5EF4-FFF2-40B4-BE49-F238E27FC236}">
              <a16:creationId xmlns:a16="http://schemas.microsoft.com/office/drawing/2014/main" id="{433CBFF1-7EBC-41DB-9DE9-A4AECCC35D71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308" name="Text Box 1">
          <a:extLst>
            <a:ext uri="{FF2B5EF4-FFF2-40B4-BE49-F238E27FC236}">
              <a16:creationId xmlns:a16="http://schemas.microsoft.com/office/drawing/2014/main" id="{B104A3A0-8982-4AEA-AD84-1CAA46319066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309" name="Text Box 1">
          <a:extLst>
            <a:ext uri="{FF2B5EF4-FFF2-40B4-BE49-F238E27FC236}">
              <a16:creationId xmlns:a16="http://schemas.microsoft.com/office/drawing/2014/main" id="{FF571582-A54A-4AAA-8E15-E5F57D94E15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310" name="Text Box 1">
          <a:extLst>
            <a:ext uri="{FF2B5EF4-FFF2-40B4-BE49-F238E27FC236}">
              <a16:creationId xmlns:a16="http://schemas.microsoft.com/office/drawing/2014/main" id="{0E2D84D2-219C-41E9-AED3-A7A8FDE1F19B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311" name="Text Box 1">
          <a:extLst>
            <a:ext uri="{FF2B5EF4-FFF2-40B4-BE49-F238E27FC236}">
              <a16:creationId xmlns:a16="http://schemas.microsoft.com/office/drawing/2014/main" id="{58369D2B-46BD-430D-AF3C-34FDF0976E4E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312" name="Text Box 1">
          <a:extLst>
            <a:ext uri="{FF2B5EF4-FFF2-40B4-BE49-F238E27FC236}">
              <a16:creationId xmlns:a16="http://schemas.microsoft.com/office/drawing/2014/main" id="{D1936E71-5165-4876-800A-DB6492964C6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313" name="Text Box 1">
          <a:extLst>
            <a:ext uri="{FF2B5EF4-FFF2-40B4-BE49-F238E27FC236}">
              <a16:creationId xmlns:a16="http://schemas.microsoft.com/office/drawing/2014/main" id="{7A51731B-E95F-4611-A9AB-8C119585A52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314" name="Text Box 1">
          <a:extLst>
            <a:ext uri="{FF2B5EF4-FFF2-40B4-BE49-F238E27FC236}">
              <a16:creationId xmlns:a16="http://schemas.microsoft.com/office/drawing/2014/main" id="{3FD788DA-6152-4D8E-BEB4-E7373C06AF13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315" name="Text Box 1">
          <a:extLst>
            <a:ext uri="{FF2B5EF4-FFF2-40B4-BE49-F238E27FC236}">
              <a16:creationId xmlns:a16="http://schemas.microsoft.com/office/drawing/2014/main" id="{25D4D37B-E1D0-4965-8606-49D2A5A7E196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316" name="Text Box 1">
          <a:extLst>
            <a:ext uri="{FF2B5EF4-FFF2-40B4-BE49-F238E27FC236}">
              <a16:creationId xmlns:a16="http://schemas.microsoft.com/office/drawing/2014/main" id="{0D1304CE-12DE-407F-87AF-E09A51424C5B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317" name="Text Box 1">
          <a:extLst>
            <a:ext uri="{FF2B5EF4-FFF2-40B4-BE49-F238E27FC236}">
              <a16:creationId xmlns:a16="http://schemas.microsoft.com/office/drawing/2014/main" id="{D38D0E2A-799A-400A-AA7A-D9B5F12F429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318" name="Text Box 1">
          <a:extLst>
            <a:ext uri="{FF2B5EF4-FFF2-40B4-BE49-F238E27FC236}">
              <a16:creationId xmlns:a16="http://schemas.microsoft.com/office/drawing/2014/main" id="{6F52758A-68DB-40BA-9A57-E6719A00EA0E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319" name="Text Box 1">
          <a:extLst>
            <a:ext uri="{FF2B5EF4-FFF2-40B4-BE49-F238E27FC236}">
              <a16:creationId xmlns:a16="http://schemas.microsoft.com/office/drawing/2014/main" id="{B32CC4AF-87B0-4BD1-A2E2-044FCD0F0B0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320" name="Text Box 1">
          <a:extLst>
            <a:ext uri="{FF2B5EF4-FFF2-40B4-BE49-F238E27FC236}">
              <a16:creationId xmlns:a16="http://schemas.microsoft.com/office/drawing/2014/main" id="{6CE95F8B-6558-4032-B0BA-21116AC7821E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321" name="Text Box 1">
          <a:extLst>
            <a:ext uri="{FF2B5EF4-FFF2-40B4-BE49-F238E27FC236}">
              <a16:creationId xmlns:a16="http://schemas.microsoft.com/office/drawing/2014/main" id="{0352A914-3D8F-46DB-9133-757508F23BCB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322" name="Text Box 1">
          <a:extLst>
            <a:ext uri="{FF2B5EF4-FFF2-40B4-BE49-F238E27FC236}">
              <a16:creationId xmlns:a16="http://schemas.microsoft.com/office/drawing/2014/main" id="{949BE9EA-E783-4EDD-A321-17E0876CB1D0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323" name="Text Box 1">
          <a:extLst>
            <a:ext uri="{FF2B5EF4-FFF2-40B4-BE49-F238E27FC236}">
              <a16:creationId xmlns:a16="http://schemas.microsoft.com/office/drawing/2014/main" id="{644D8A8D-7A0F-4019-828D-1B7F4A0D2BD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324" name="Text Box 1">
          <a:extLst>
            <a:ext uri="{FF2B5EF4-FFF2-40B4-BE49-F238E27FC236}">
              <a16:creationId xmlns:a16="http://schemas.microsoft.com/office/drawing/2014/main" id="{31A46C68-F9C5-49A0-9EB8-874B816C4254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325" name="Text Box 1">
          <a:extLst>
            <a:ext uri="{FF2B5EF4-FFF2-40B4-BE49-F238E27FC236}">
              <a16:creationId xmlns:a16="http://schemas.microsoft.com/office/drawing/2014/main" id="{0DBDD73C-DA83-45B9-A659-44E11184591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326" name="Text Box 1">
          <a:extLst>
            <a:ext uri="{FF2B5EF4-FFF2-40B4-BE49-F238E27FC236}">
              <a16:creationId xmlns:a16="http://schemas.microsoft.com/office/drawing/2014/main" id="{B7D7B3B8-3CEF-48EA-8EB9-34DAD297B1D4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327" name="Text Box 1">
          <a:extLst>
            <a:ext uri="{FF2B5EF4-FFF2-40B4-BE49-F238E27FC236}">
              <a16:creationId xmlns:a16="http://schemas.microsoft.com/office/drawing/2014/main" id="{00DFC073-E723-40DA-8E0B-5C7FE183315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328" name="Text Box 1">
          <a:extLst>
            <a:ext uri="{FF2B5EF4-FFF2-40B4-BE49-F238E27FC236}">
              <a16:creationId xmlns:a16="http://schemas.microsoft.com/office/drawing/2014/main" id="{F42D1DDE-7AD6-4629-9D9E-17E221D1590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329" name="Text Box 1">
          <a:extLst>
            <a:ext uri="{FF2B5EF4-FFF2-40B4-BE49-F238E27FC236}">
              <a16:creationId xmlns:a16="http://schemas.microsoft.com/office/drawing/2014/main" id="{0107BB9B-8D01-4FC7-9E13-C17F426529E6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330" name="Text Box 1">
          <a:extLst>
            <a:ext uri="{FF2B5EF4-FFF2-40B4-BE49-F238E27FC236}">
              <a16:creationId xmlns:a16="http://schemas.microsoft.com/office/drawing/2014/main" id="{48A2A0F1-D527-41AF-A54D-6DE6381BEE7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331" name="Text Box 1">
          <a:extLst>
            <a:ext uri="{FF2B5EF4-FFF2-40B4-BE49-F238E27FC236}">
              <a16:creationId xmlns:a16="http://schemas.microsoft.com/office/drawing/2014/main" id="{D8EB029E-97D6-467F-B660-6ECB43A754AF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332" name="Text Box 1">
          <a:extLst>
            <a:ext uri="{FF2B5EF4-FFF2-40B4-BE49-F238E27FC236}">
              <a16:creationId xmlns:a16="http://schemas.microsoft.com/office/drawing/2014/main" id="{E7E5A5AD-0AFF-4B8C-B128-16D5E245A47B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333" name="Text Box 1">
          <a:extLst>
            <a:ext uri="{FF2B5EF4-FFF2-40B4-BE49-F238E27FC236}">
              <a16:creationId xmlns:a16="http://schemas.microsoft.com/office/drawing/2014/main" id="{23D7A7CD-F343-4452-A48B-58272D6D2AC1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334" name="Text Box 1">
          <a:extLst>
            <a:ext uri="{FF2B5EF4-FFF2-40B4-BE49-F238E27FC236}">
              <a16:creationId xmlns:a16="http://schemas.microsoft.com/office/drawing/2014/main" id="{7925C17F-C447-43E1-8A69-AC270FDE3491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335" name="Text Box 1">
          <a:extLst>
            <a:ext uri="{FF2B5EF4-FFF2-40B4-BE49-F238E27FC236}">
              <a16:creationId xmlns:a16="http://schemas.microsoft.com/office/drawing/2014/main" id="{22541929-B0CE-4B4E-AD63-8E3F2CDBA2C2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336" name="Text Box 1">
          <a:extLst>
            <a:ext uri="{FF2B5EF4-FFF2-40B4-BE49-F238E27FC236}">
              <a16:creationId xmlns:a16="http://schemas.microsoft.com/office/drawing/2014/main" id="{F6E7C008-C8A4-46A1-8AEC-201D23B6F042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337" name="Text Box 1">
          <a:extLst>
            <a:ext uri="{FF2B5EF4-FFF2-40B4-BE49-F238E27FC236}">
              <a16:creationId xmlns:a16="http://schemas.microsoft.com/office/drawing/2014/main" id="{A78E2E0F-0968-4A0E-9108-83E1AFBC79E0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338" name="Text Box 1">
          <a:extLst>
            <a:ext uri="{FF2B5EF4-FFF2-40B4-BE49-F238E27FC236}">
              <a16:creationId xmlns:a16="http://schemas.microsoft.com/office/drawing/2014/main" id="{7365A867-B3C1-41C8-A156-22117CAFA1CC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339" name="Text Box 1">
          <a:extLst>
            <a:ext uri="{FF2B5EF4-FFF2-40B4-BE49-F238E27FC236}">
              <a16:creationId xmlns:a16="http://schemas.microsoft.com/office/drawing/2014/main" id="{675B2A46-BB8A-4DAB-B6C2-C9CB16CDD55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340" name="Text Box 1">
          <a:extLst>
            <a:ext uri="{FF2B5EF4-FFF2-40B4-BE49-F238E27FC236}">
              <a16:creationId xmlns:a16="http://schemas.microsoft.com/office/drawing/2014/main" id="{A2BBE5CF-9A17-4A43-80C7-4D8058C8A660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341" name="Text Box 1">
          <a:extLst>
            <a:ext uri="{FF2B5EF4-FFF2-40B4-BE49-F238E27FC236}">
              <a16:creationId xmlns:a16="http://schemas.microsoft.com/office/drawing/2014/main" id="{8361B1DE-8FA4-4854-B77A-F98235F7F67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342" name="Text Box 1">
          <a:extLst>
            <a:ext uri="{FF2B5EF4-FFF2-40B4-BE49-F238E27FC236}">
              <a16:creationId xmlns:a16="http://schemas.microsoft.com/office/drawing/2014/main" id="{1B79C500-77E2-4689-B83A-E6198F74E642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343" name="Text Box 1">
          <a:extLst>
            <a:ext uri="{FF2B5EF4-FFF2-40B4-BE49-F238E27FC236}">
              <a16:creationId xmlns:a16="http://schemas.microsoft.com/office/drawing/2014/main" id="{8DCB4DE1-1FD5-4424-B011-DD9B692B22FC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344" name="Text Box 1">
          <a:extLst>
            <a:ext uri="{FF2B5EF4-FFF2-40B4-BE49-F238E27FC236}">
              <a16:creationId xmlns:a16="http://schemas.microsoft.com/office/drawing/2014/main" id="{8FDBC7BD-D902-49A4-A471-AE2766411065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345" name="Text Box 1">
          <a:extLst>
            <a:ext uri="{FF2B5EF4-FFF2-40B4-BE49-F238E27FC236}">
              <a16:creationId xmlns:a16="http://schemas.microsoft.com/office/drawing/2014/main" id="{5133212C-2551-4234-BF6D-D114AE1776D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346" name="Text Box 1">
          <a:extLst>
            <a:ext uri="{FF2B5EF4-FFF2-40B4-BE49-F238E27FC236}">
              <a16:creationId xmlns:a16="http://schemas.microsoft.com/office/drawing/2014/main" id="{F474475F-DB4E-4419-A504-815A7475DBFF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347" name="Text Box 1">
          <a:extLst>
            <a:ext uri="{FF2B5EF4-FFF2-40B4-BE49-F238E27FC236}">
              <a16:creationId xmlns:a16="http://schemas.microsoft.com/office/drawing/2014/main" id="{B5ABB7CA-C3E9-42C5-B3EB-B0E0214B9C5E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348" name="Text Box 1">
          <a:extLst>
            <a:ext uri="{FF2B5EF4-FFF2-40B4-BE49-F238E27FC236}">
              <a16:creationId xmlns:a16="http://schemas.microsoft.com/office/drawing/2014/main" id="{30283AAC-EC65-468A-A5E8-F5F03EF3797E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349" name="Text Box 1">
          <a:extLst>
            <a:ext uri="{FF2B5EF4-FFF2-40B4-BE49-F238E27FC236}">
              <a16:creationId xmlns:a16="http://schemas.microsoft.com/office/drawing/2014/main" id="{D5662B99-9BE4-42FE-A6CA-C9AACCC7AC80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350" name="Text Box 1">
          <a:extLst>
            <a:ext uri="{FF2B5EF4-FFF2-40B4-BE49-F238E27FC236}">
              <a16:creationId xmlns:a16="http://schemas.microsoft.com/office/drawing/2014/main" id="{57DC3B14-4129-432E-A6F8-86459BA253DB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351" name="Text Box 1">
          <a:extLst>
            <a:ext uri="{FF2B5EF4-FFF2-40B4-BE49-F238E27FC236}">
              <a16:creationId xmlns:a16="http://schemas.microsoft.com/office/drawing/2014/main" id="{120DDEBD-3D90-4184-B72D-5A8371FC7E70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352" name="Text Box 1">
          <a:extLst>
            <a:ext uri="{FF2B5EF4-FFF2-40B4-BE49-F238E27FC236}">
              <a16:creationId xmlns:a16="http://schemas.microsoft.com/office/drawing/2014/main" id="{2042BC6A-B831-4CD8-B25E-F2A39502084E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353" name="Text Box 1">
          <a:extLst>
            <a:ext uri="{FF2B5EF4-FFF2-40B4-BE49-F238E27FC236}">
              <a16:creationId xmlns:a16="http://schemas.microsoft.com/office/drawing/2014/main" id="{FE70BEA3-AC65-44B9-9F99-5BBF9A995A60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354" name="Text Box 1">
          <a:extLst>
            <a:ext uri="{FF2B5EF4-FFF2-40B4-BE49-F238E27FC236}">
              <a16:creationId xmlns:a16="http://schemas.microsoft.com/office/drawing/2014/main" id="{8A98F481-3FA3-49D0-8BA0-2E0CD8D46995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355" name="Text Box 1">
          <a:extLst>
            <a:ext uri="{FF2B5EF4-FFF2-40B4-BE49-F238E27FC236}">
              <a16:creationId xmlns:a16="http://schemas.microsoft.com/office/drawing/2014/main" id="{F5EDC469-16B7-4248-8105-EF89D03A0522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356" name="Text Box 1">
          <a:extLst>
            <a:ext uri="{FF2B5EF4-FFF2-40B4-BE49-F238E27FC236}">
              <a16:creationId xmlns:a16="http://schemas.microsoft.com/office/drawing/2014/main" id="{B74D4A72-5B6F-4111-9FCA-A79F9989AE5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357" name="Text Box 1">
          <a:extLst>
            <a:ext uri="{FF2B5EF4-FFF2-40B4-BE49-F238E27FC236}">
              <a16:creationId xmlns:a16="http://schemas.microsoft.com/office/drawing/2014/main" id="{A0289771-4447-469C-B68B-EE3EA6DC3424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358" name="Text Box 1">
          <a:extLst>
            <a:ext uri="{FF2B5EF4-FFF2-40B4-BE49-F238E27FC236}">
              <a16:creationId xmlns:a16="http://schemas.microsoft.com/office/drawing/2014/main" id="{673D6E69-C89B-4CCC-BC6C-C8320F07F9B6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359" name="Text Box 1">
          <a:extLst>
            <a:ext uri="{FF2B5EF4-FFF2-40B4-BE49-F238E27FC236}">
              <a16:creationId xmlns:a16="http://schemas.microsoft.com/office/drawing/2014/main" id="{6DF146C8-4164-4C55-8903-46552863E47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360" name="Text Box 1">
          <a:extLst>
            <a:ext uri="{FF2B5EF4-FFF2-40B4-BE49-F238E27FC236}">
              <a16:creationId xmlns:a16="http://schemas.microsoft.com/office/drawing/2014/main" id="{0D4CF919-9775-4897-8A1A-9C5E005E389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361" name="Text Box 1">
          <a:extLst>
            <a:ext uri="{FF2B5EF4-FFF2-40B4-BE49-F238E27FC236}">
              <a16:creationId xmlns:a16="http://schemas.microsoft.com/office/drawing/2014/main" id="{A0ABC717-26A0-4DEF-9422-1514A473C0BF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362" name="Text Box 1">
          <a:extLst>
            <a:ext uri="{FF2B5EF4-FFF2-40B4-BE49-F238E27FC236}">
              <a16:creationId xmlns:a16="http://schemas.microsoft.com/office/drawing/2014/main" id="{6FFA4AAA-2B6F-4BCD-AE61-4B2041640C8C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363" name="Text Box 1">
          <a:extLst>
            <a:ext uri="{FF2B5EF4-FFF2-40B4-BE49-F238E27FC236}">
              <a16:creationId xmlns:a16="http://schemas.microsoft.com/office/drawing/2014/main" id="{74BCE529-1812-4C0B-AFBB-2271126374F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364" name="Text Box 1">
          <a:extLst>
            <a:ext uri="{FF2B5EF4-FFF2-40B4-BE49-F238E27FC236}">
              <a16:creationId xmlns:a16="http://schemas.microsoft.com/office/drawing/2014/main" id="{4F6394E5-4D5F-4ED1-9BA2-590333026040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365" name="Text Box 1">
          <a:extLst>
            <a:ext uri="{FF2B5EF4-FFF2-40B4-BE49-F238E27FC236}">
              <a16:creationId xmlns:a16="http://schemas.microsoft.com/office/drawing/2014/main" id="{8F319750-2D70-4F31-8BF4-A3F27884191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366" name="Text Box 1">
          <a:extLst>
            <a:ext uri="{FF2B5EF4-FFF2-40B4-BE49-F238E27FC236}">
              <a16:creationId xmlns:a16="http://schemas.microsoft.com/office/drawing/2014/main" id="{8D6ED05B-380F-4959-9599-FE96AC388986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367" name="Text Box 1">
          <a:extLst>
            <a:ext uri="{FF2B5EF4-FFF2-40B4-BE49-F238E27FC236}">
              <a16:creationId xmlns:a16="http://schemas.microsoft.com/office/drawing/2014/main" id="{A1664FE1-DD4C-4ADB-AD0D-5C9ADD89D323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368" name="Text Box 1">
          <a:extLst>
            <a:ext uri="{FF2B5EF4-FFF2-40B4-BE49-F238E27FC236}">
              <a16:creationId xmlns:a16="http://schemas.microsoft.com/office/drawing/2014/main" id="{A4634A2B-125A-490C-9EDF-62094458808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369" name="Text Box 1">
          <a:extLst>
            <a:ext uri="{FF2B5EF4-FFF2-40B4-BE49-F238E27FC236}">
              <a16:creationId xmlns:a16="http://schemas.microsoft.com/office/drawing/2014/main" id="{E3D76030-4828-4252-B488-901E6A9F1C82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370" name="Text Box 1">
          <a:extLst>
            <a:ext uri="{FF2B5EF4-FFF2-40B4-BE49-F238E27FC236}">
              <a16:creationId xmlns:a16="http://schemas.microsoft.com/office/drawing/2014/main" id="{A0DBEB70-1539-4122-B4A5-2BB8F205616C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371" name="Text Box 1">
          <a:extLst>
            <a:ext uri="{FF2B5EF4-FFF2-40B4-BE49-F238E27FC236}">
              <a16:creationId xmlns:a16="http://schemas.microsoft.com/office/drawing/2014/main" id="{3B3D6FE5-C7BA-41DD-B85F-EA92E0D91C04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372" name="Text Box 1">
          <a:extLst>
            <a:ext uri="{FF2B5EF4-FFF2-40B4-BE49-F238E27FC236}">
              <a16:creationId xmlns:a16="http://schemas.microsoft.com/office/drawing/2014/main" id="{C096F3C4-6920-40E2-A3D0-430196BA3401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373" name="Text Box 1">
          <a:extLst>
            <a:ext uri="{FF2B5EF4-FFF2-40B4-BE49-F238E27FC236}">
              <a16:creationId xmlns:a16="http://schemas.microsoft.com/office/drawing/2014/main" id="{63BC20B6-C956-48D9-8AD2-B33516FC19F5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374" name="Text Box 1">
          <a:extLst>
            <a:ext uri="{FF2B5EF4-FFF2-40B4-BE49-F238E27FC236}">
              <a16:creationId xmlns:a16="http://schemas.microsoft.com/office/drawing/2014/main" id="{CB3B4044-92B6-4767-A163-18A5B655EE43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375" name="Text Box 1">
          <a:extLst>
            <a:ext uri="{FF2B5EF4-FFF2-40B4-BE49-F238E27FC236}">
              <a16:creationId xmlns:a16="http://schemas.microsoft.com/office/drawing/2014/main" id="{C7E55409-16A4-4AC8-B5B5-3E85CB766435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376" name="Text Box 1">
          <a:extLst>
            <a:ext uri="{FF2B5EF4-FFF2-40B4-BE49-F238E27FC236}">
              <a16:creationId xmlns:a16="http://schemas.microsoft.com/office/drawing/2014/main" id="{329A40A1-D683-456A-B168-A66660034AF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377" name="Text Box 1">
          <a:extLst>
            <a:ext uri="{FF2B5EF4-FFF2-40B4-BE49-F238E27FC236}">
              <a16:creationId xmlns:a16="http://schemas.microsoft.com/office/drawing/2014/main" id="{C17DCE72-32F8-4D4A-A09A-5AEBEBE99A6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378" name="Text Box 1">
          <a:extLst>
            <a:ext uri="{FF2B5EF4-FFF2-40B4-BE49-F238E27FC236}">
              <a16:creationId xmlns:a16="http://schemas.microsoft.com/office/drawing/2014/main" id="{821C8954-C7EC-4583-A53C-D8F879ECE1EC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379" name="Text Box 1">
          <a:extLst>
            <a:ext uri="{FF2B5EF4-FFF2-40B4-BE49-F238E27FC236}">
              <a16:creationId xmlns:a16="http://schemas.microsoft.com/office/drawing/2014/main" id="{240F726A-5AF4-47C5-B459-A3ADDD316DA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380" name="Text Box 1">
          <a:extLst>
            <a:ext uri="{FF2B5EF4-FFF2-40B4-BE49-F238E27FC236}">
              <a16:creationId xmlns:a16="http://schemas.microsoft.com/office/drawing/2014/main" id="{49CB8F15-C2DD-4BEA-A6A6-71D51374135E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381" name="Text Box 1">
          <a:extLst>
            <a:ext uri="{FF2B5EF4-FFF2-40B4-BE49-F238E27FC236}">
              <a16:creationId xmlns:a16="http://schemas.microsoft.com/office/drawing/2014/main" id="{612358EE-8F18-4F76-AD75-0E139D88BE32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382" name="Text Box 1">
          <a:extLst>
            <a:ext uri="{FF2B5EF4-FFF2-40B4-BE49-F238E27FC236}">
              <a16:creationId xmlns:a16="http://schemas.microsoft.com/office/drawing/2014/main" id="{BE185DF9-F16C-4271-B2F2-C8BC8E4DE6A1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383" name="Text Box 1">
          <a:extLst>
            <a:ext uri="{FF2B5EF4-FFF2-40B4-BE49-F238E27FC236}">
              <a16:creationId xmlns:a16="http://schemas.microsoft.com/office/drawing/2014/main" id="{90707A49-0382-4AF4-97D7-206308AEA44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384" name="Text Box 1">
          <a:extLst>
            <a:ext uri="{FF2B5EF4-FFF2-40B4-BE49-F238E27FC236}">
              <a16:creationId xmlns:a16="http://schemas.microsoft.com/office/drawing/2014/main" id="{B86E8D2A-04EA-44DE-8838-F67216B218D1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385" name="Text Box 1">
          <a:extLst>
            <a:ext uri="{FF2B5EF4-FFF2-40B4-BE49-F238E27FC236}">
              <a16:creationId xmlns:a16="http://schemas.microsoft.com/office/drawing/2014/main" id="{C8AD891F-E67F-4A92-B200-9F3A6E15D53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386" name="Text Box 1">
          <a:extLst>
            <a:ext uri="{FF2B5EF4-FFF2-40B4-BE49-F238E27FC236}">
              <a16:creationId xmlns:a16="http://schemas.microsoft.com/office/drawing/2014/main" id="{7911D5DF-4821-4E05-98AC-42F14C3F15DF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387" name="Text Box 1">
          <a:extLst>
            <a:ext uri="{FF2B5EF4-FFF2-40B4-BE49-F238E27FC236}">
              <a16:creationId xmlns:a16="http://schemas.microsoft.com/office/drawing/2014/main" id="{19D118F4-7225-430C-BC4F-83263A26495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388" name="Text Box 1">
          <a:extLst>
            <a:ext uri="{FF2B5EF4-FFF2-40B4-BE49-F238E27FC236}">
              <a16:creationId xmlns:a16="http://schemas.microsoft.com/office/drawing/2014/main" id="{2034235C-E3A0-4764-AD0E-F9C0569884C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389" name="Text Box 1">
          <a:extLst>
            <a:ext uri="{FF2B5EF4-FFF2-40B4-BE49-F238E27FC236}">
              <a16:creationId xmlns:a16="http://schemas.microsoft.com/office/drawing/2014/main" id="{E3807FF4-C8BA-4106-B822-F99F5EB9C5B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390" name="Text Box 1">
          <a:extLst>
            <a:ext uri="{FF2B5EF4-FFF2-40B4-BE49-F238E27FC236}">
              <a16:creationId xmlns:a16="http://schemas.microsoft.com/office/drawing/2014/main" id="{82193EAB-7C36-4AE8-98DC-21DC713220B6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391" name="Text Box 1">
          <a:extLst>
            <a:ext uri="{FF2B5EF4-FFF2-40B4-BE49-F238E27FC236}">
              <a16:creationId xmlns:a16="http://schemas.microsoft.com/office/drawing/2014/main" id="{72115C51-513D-4BA7-81EA-14AABE43EE0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392" name="Text Box 1">
          <a:extLst>
            <a:ext uri="{FF2B5EF4-FFF2-40B4-BE49-F238E27FC236}">
              <a16:creationId xmlns:a16="http://schemas.microsoft.com/office/drawing/2014/main" id="{AC3BC99F-F698-4134-92AE-385476D85356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393" name="Text Box 1">
          <a:extLst>
            <a:ext uri="{FF2B5EF4-FFF2-40B4-BE49-F238E27FC236}">
              <a16:creationId xmlns:a16="http://schemas.microsoft.com/office/drawing/2014/main" id="{E0A16C14-96AF-4982-A7C1-422D7AEDB78E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394" name="Text Box 1">
          <a:extLst>
            <a:ext uri="{FF2B5EF4-FFF2-40B4-BE49-F238E27FC236}">
              <a16:creationId xmlns:a16="http://schemas.microsoft.com/office/drawing/2014/main" id="{191FDA2B-80A5-41D7-A011-5ACB25946A65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395" name="Text Box 1">
          <a:extLst>
            <a:ext uri="{FF2B5EF4-FFF2-40B4-BE49-F238E27FC236}">
              <a16:creationId xmlns:a16="http://schemas.microsoft.com/office/drawing/2014/main" id="{C0414318-D3E6-49BB-ADB0-9DE3894BD6A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396" name="Text Box 1">
          <a:extLst>
            <a:ext uri="{FF2B5EF4-FFF2-40B4-BE49-F238E27FC236}">
              <a16:creationId xmlns:a16="http://schemas.microsoft.com/office/drawing/2014/main" id="{C290566D-B277-4B3D-85F4-0D8ACE8DD085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397" name="Text Box 1">
          <a:extLst>
            <a:ext uri="{FF2B5EF4-FFF2-40B4-BE49-F238E27FC236}">
              <a16:creationId xmlns:a16="http://schemas.microsoft.com/office/drawing/2014/main" id="{057D46D8-4954-4B7A-B8DF-3B999A4AE1A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398" name="Text Box 1">
          <a:extLst>
            <a:ext uri="{FF2B5EF4-FFF2-40B4-BE49-F238E27FC236}">
              <a16:creationId xmlns:a16="http://schemas.microsoft.com/office/drawing/2014/main" id="{9ECEE8E9-51F9-4B93-BE96-083BFF3A400C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399" name="Text Box 1">
          <a:extLst>
            <a:ext uri="{FF2B5EF4-FFF2-40B4-BE49-F238E27FC236}">
              <a16:creationId xmlns:a16="http://schemas.microsoft.com/office/drawing/2014/main" id="{60201E0D-351E-4446-8762-3496765B1DB0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400" name="Text Box 1">
          <a:extLst>
            <a:ext uri="{FF2B5EF4-FFF2-40B4-BE49-F238E27FC236}">
              <a16:creationId xmlns:a16="http://schemas.microsoft.com/office/drawing/2014/main" id="{777CEDE4-BA52-4E68-85C8-2426ACE73D23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401" name="Text Box 1">
          <a:extLst>
            <a:ext uri="{FF2B5EF4-FFF2-40B4-BE49-F238E27FC236}">
              <a16:creationId xmlns:a16="http://schemas.microsoft.com/office/drawing/2014/main" id="{73F50359-7D3B-47BE-B6C9-3D092D173591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402" name="Text Box 1">
          <a:extLst>
            <a:ext uri="{FF2B5EF4-FFF2-40B4-BE49-F238E27FC236}">
              <a16:creationId xmlns:a16="http://schemas.microsoft.com/office/drawing/2014/main" id="{08503BFE-FC16-4C7C-A8EE-112073122BA3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403" name="Text Box 1">
          <a:extLst>
            <a:ext uri="{FF2B5EF4-FFF2-40B4-BE49-F238E27FC236}">
              <a16:creationId xmlns:a16="http://schemas.microsoft.com/office/drawing/2014/main" id="{1EEE9D5B-44B6-4FAC-993E-058E4BA3AFF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404" name="Text Box 1">
          <a:extLst>
            <a:ext uri="{FF2B5EF4-FFF2-40B4-BE49-F238E27FC236}">
              <a16:creationId xmlns:a16="http://schemas.microsoft.com/office/drawing/2014/main" id="{670D235E-4586-433A-94F4-FA17EE889581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405" name="Text Box 1">
          <a:extLst>
            <a:ext uri="{FF2B5EF4-FFF2-40B4-BE49-F238E27FC236}">
              <a16:creationId xmlns:a16="http://schemas.microsoft.com/office/drawing/2014/main" id="{442A3610-33D2-47B9-8E53-BFE7DAD44930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406" name="Text Box 1">
          <a:extLst>
            <a:ext uri="{FF2B5EF4-FFF2-40B4-BE49-F238E27FC236}">
              <a16:creationId xmlns:a16="http://schemas.microsoft.com/office/drawing/2014/main" id="{CABC1413-E4B7-44EF-86C5-25BD0D8C8BD3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407" name="Text Box 1">
          <a:extLst>
            <a:ext uri="{FF2B5EF4-FFF2-40B4-BE49-F238E27FC236}">
              <a16:creationId xmlns:a16="http://schemas.microsoft.com/office/drawing/2014/main" id="{95E9C2BA-575C-426E-A55F-1EC72A11B5F4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408" name="Text Box 1">
          <a:extLst>
            <a:ext uri="{FF2B5EF4-FFF2-40B4-BE49-F238E27FC236}">
              <a16:creationId xmlns:a16="http://schemas.microsoft.com/office/drawing/2014/main" id="{D461C98F-3790-405E-8421-168D0ACE64A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409" name="Text Box 1">
          <a:extLst>
            <a:ext uri="{FF2B5EF4-FFF2-40B4-BE49-F238E27FC236}">
              <a16:creationId xmlns:a16="http://schemas.microsoft.com/office/drawing/2014/main" id="{042EFAC3-94CF-4474-8708-C6744DFC50CE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410" name="Text Box 1">
          <a:extLst>
            <a:ext uri="{FF2B5EF4-FFF2-40B4-BE49-F238E27FC236}">
              <a16:creationId xmlns:a16="http://schemas.microsoft.com/office/drawing/2014/main" id="{1FAEA6B0-8FE5-45FA-8807-4CFA56E07F4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411" name="Text Box 1">
          <a:extLst>
            <a:ext uri="{FF2B5EF4-FFF2-40B4-BE49-F238E27FC236}">
              <a16:creationId xmlns:a16="http://schemas.microsoft.com/office/drawing/2014/main" id="{FBCB595C-03C9-4C5A-9543-E2D3780E318C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412" name="Text Box 1">
          <a:extLst>
            <a:ext uri="{FF2B5EF4-FFF2-40B4-BE49-F238E27FC236}">
              <a16:creationId xmlns:a16="http://schemas.microsoft.com/office/drawing/2014/main" id="{A1F1E95E-809F-43DB-869F-EC46B224F3F6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413" name="Text Box 1">
          <a:extLst>
            <a:ext uri="{FF2B5EF4-FFF2-40B4-BE49-F238E27FC236}">
              <a16:creationId xmlns:a16="http://schemas.microsoft.com/office/drawing/2014/main" id="{6022BAB0-42E4-4C12-B77E-B608E86E981C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414" name="Text Box 1">
          <a:extLst>
            <a:ext uri="{FF2B5EF4-FFF2-40B4-BE49-F238E27FC236}">
              <a16:creationId xmlns:a16="http://schemas.microsoft.com/office/drawing/2014/main" id="{0B224D9D-1D51-417B-81B3-43FD4C80B7E3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415" name="Text Box 1">
          <a:extLst>
            <a:ext uri="{FF2B5EF4-FFF2-40B4-BE49-F238E27FC236}">
              <a16:creationId xmlns:a16="http://schemas.microsoft.com/office/drawing/2014/main" id="{D665BDE6-90EA-4173-AB3B-D79143B32A85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416" name="Text Box 1">
          <a:extLst>
            <a:ext uri="{FF2B5EF4-FFF2-40B4-BE49-F238E27FC236}">
              <a16:creationId xmlns:a16="http://schemas.microsoft.com/office/drawing/2014/main" id="{70D328E7-8344-4F03-86E6-1C51E20BD383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417" name="Text Box 1">
          <a:extLst>
            <a:ext uri="{FF2B5EF4-FFF2-40B4-BE49-F238E27FC236}">
              <a16:creationId xmlns:a16="http://schemas.microsoft.com/office/drawing/2014/main" id="{0EA048FF-88D3-43A5-8837-C3D5FB6FC8CB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418" name="Text Box 1">
          <a:extLst>
            <a:ext uri="{FF2B5EF4-FFF2-40B4-BE49-F238E27FC236}">
              <a16:creationId xmlns:a16="http://schemas.microsoft.com/office/drawing/2014/main" id="{959C6296-23AE-49FA-AED8-39E1B1806C4E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419" name="Text Box 1">
          <a:extLst>
            <a:ext uri="{FF2B5EF4-FFF2-40B4-BE49-F238E27FC236}">
              <a16:creationId xmlns:a16="http://schemas.microsoft.com/office/drawing/2014/main" id="{EB4C1235-29D1-4ECF-B65E-ECEB591C771C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420" name="Text Box 1">
          <a:extLst>
            <a:ext uri="{FF2B5EF4-FFF2-40B4-BE49-F238E27FC236}">
              <a16:creationId xmlns:a16="http://schemas.microsoft.com/office/drawing/2014/main" id="{854CA360-DF88-4916-A30E-1C70A63C48E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421" name="Text Box 1">
          <a:extLst>
            <a:ext uri="{FF2B5EF4-FFF2-40B4-BE49-F238E27FC236}">
              <a16:creationId xmlns:a16="http://schemas.microsoft.com/office/drawing/2014/main" id="{D820473A-A127-4CE6-B249-E4DB2EFB1481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422" name="Text Box 1">
          <a:extLst>
            <a:ext uri="{FF2B5EF4-FFF2-40B4-BE49-F238E27FC236}">
              <a16:creationId xmlns:a16="http://schemas.microsoft.com/office/drawing/2014/main" id="{7E447B4C-1668-4481-990C-CF2AF9D4473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423" name="Text Box 1">
          <a:extLst>
            <a:ext uri="{FF2B5EF4-FFF2-40B4-BE49-F238E27FC236}">
              <a16:creationId xmlns:a16="http://schemas.microsoft.com/office/drawing/2014/main" id="{D294F6C4-48F2-412E-BB57-80ABD12A5520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424" name="Text Box 1">
          <a:extLst>
            <a:ext uri="{FF2B5EF4-FFF2-40B4-BE49-F238E27FC236}">
              <a16:creationId xmlns:a16="http://schemas.microsoft.com/office/drawing/2014/main" id="{5F2CFAA5-5804-4092-BC12-E2003F6B2FA1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425" name="Text Box 1">
          <a:extLst>
            <a:ext uri="{FF2B5EF4-FFF2-40B4-BE49-F238E27FC236}">
              <a16:creationId xmlns:a16="http://schemas.microsoft.com/office/drawing/2014/main" id="{79615DD3-D449-4BB9-9B9C-6AD34CA2EC3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426" name="Text Box 1">
          <a:extLst>
            <a:ext uri="{FF2B5EF4-FFF2-40B4-BE49-F238E27FC236}">
              <a16:creationId xmlns:a16="http://schemas.microsoft.com/office/drawing/2014/main" id="{EFE94F2B-C30B-4CAB-A740-F12D50E4AA3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427" name="Text Box 1">
          <a:extLst>
            <a:ext uri="{FF2B5EF4-FFF2-40B4-BE49-F238E27FC236}">
              <a16:creationId xmlns:a16="http://schemas.microsoft.com/office/drawing/2014/main" id="{7178C415-36C8-46B9-8829-648C1BD982A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428" name="Text Box 1">
          <a:extLst>
            <a:ext uri="{FF2B5EF4-FFF2-40B4-BE49-F238E27FC236}">
              <a16:creationId xmlns:a16="http://schemas.microsoft.com/office/drawing/2014/main" id="{18EC8EE4-DD71-4A75-835D-850C305F228F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429" name="Text Box 1">
          <a:extLst>
            <a:ext uri="{FF2B5EF4-FFF2-40B4-BE49-F238E27FC236}">
              <a16:creationId xmlns:a16="http://schemas.microsoft.com/office/drawing/2014/main" id="{E51C68BF-EEA4-40D5-A050-A7A8825952C1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430" name="Text Box 1">
          <a:extLst>
            <a:ext uri="{FF2B5EF4-FFF2-40B4-BE49-F238E27FC236}">
              <a16:creationId xmlns:a16="http://schemas.microsoft.com/office/drawing/2014/main" id="{C11CEC29-F14E-445C-B5FA-80778AB1F47F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431" name="Text Box 1">
          <a:extLst>
            <a:ext uri="{FF2B5EF4-FFF2-40B4-BE49-F238E27FC236}">
              <a16:creationId xmlns:a16="http://schemas.microsoft.com/office/drawing/2014/main" id="{DE366A4B-F5A6-4026-B120-4E7D88790010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432" name="Text Box 1">
          <a:extLst>
            <a:ext uri="{FF2B5EF4-FFF2-40B4-BE49-F238E27FC236}">
              <a16:creationId xmlns:a16="http://schemas.microsoft.com/office/drawing/2014/main" id="{59E5F5C5-EDF6-417C-90D8-576C531F1E8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433" name="Text Box 1">
          <a:extLst>
            <a:ext uri="{FF2B5EF4-FFF2-40B4-BE49-F238E27FC236}">
              <a16:creationId xmlns:a16="http://schemas.microsoft.com/office/drawing/2014/main" id="{456FEC87-3A3D-4B62-B01E-C52F564B434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434" name="Text Box 1">
          <a:extLst>
            <a:ext uri="{FF2B5EF4-FFF2-40B4-BE49-F238E27FC236}">
              <a16:creationId xmlns:a16="http://schemas.microsoft.com/office/drawing/2014/main" id="{90CA70E8-2395-4582-8ABB-7A3030FC563B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435" name="Text Box 1">
          <a:extLst>
            <a:ext uri="{FF2B5EF4-FFF2-40B4-BE49-F238E27FC236}">
              <a16:creationId xmlns:a16="http://schemas.microsoft.com/office/drawing/2014/main" id="{92CCE613-E293-4CF3-8546-C7F2C1BB4B75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436" name="Text Box 1">
          <a:extLst>
            <a:ext uri="{FF2B5EF4-FFF2-40B4-BE49-F238E27FC236}">
              <a16:creationId xmlns:a16="http://schemas.microsoft.com/office/drawing/2014/main" id="{342B4672-4C37-435B-9A5D-117CF458234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437" name="Text Box 1">
          <a:extLst>
            <a:ext uri="{FF2B5EF4-FFF2-40B4-BE49-F238E27FC236}">
              <a16:creationId xmlns:a16="http://schemas.microsoft.com/office/drawing/2014/main" id="{0042C3E0-3586-4A44-8887-2E630DA925B1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438" name="Text Box 1">
          <a:extLst>
            <a:ext uri="{FF2B5EF4-FFF2-40B4-BE49-F238E27FC236}">
              <a16:creationId xmlns:a16="http://schemas.microsoft.com/office/drawing/2014/main" id="{EB50414D-9024-43DD-BBBA-904B16D1D66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439" name="Text Box 1">
          <a:extLst>
            <a:ext uri="{FF2B5EF4-FFF2-40B4-BE49-F238E27FC236}">
              <a16:creationId xmlns:a16="http://schemas.microsoft.com/office/drawing/2014/main" id="{F33230CA-7EB9-4255-8156-9772771BD88E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440" name="Text Box 1">
          <a:extLst>
            <a:ext uri="{FF2B5EF4-FFF2-40B4-BE49-F238E27FC236}">
              <a16:creationId xmlns:a16="http://schemas.microsoft.com/office/drawing/2014/main" id="{D64B6E1C-5EAC-44A2-9BBA-FE7A9710000C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441" name="Text Box 1">
          <a:extLst>
            <a:ext uri="{FF2B5EF4-FFF2-40B4-BE49-F238E27FC236}">
              <a16:creationId xmlns:a16="http://schemas.microsoft.com/office/drawing/2014/main" id="{FA3202F7-2ED2-4433-A8F8-F8A0143443F6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442" name="Text Box 1">
          <a:extLst>
            <a:ext uri="{FF2B5EF4-FFF2-40B4-BE49-F238E27FC236}">
              <a16:creationId xmlns:a16="http://schemas.microsoft.com/office/drawing/2014/main" id="{C97E1F33-2C31-4137-9164-169F5D8893DB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443" name="Text Box 1">
          <a:extLst>
            <a:ext uri="{FF2B5EF4-FFF2-40B4-BE49-F238E27FC236}">
              <a16:creationId xmlns:a16="http://schemas.microsoft.com/office/drawing/2014/main" id="{29E7D25D-1B68-4E6E-B5D0-1B01508E4BC6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444" name="Text Box 1">
          <a:extLst>
            <a:ext uri="{FF2B5EF4-FFF2-40B4-BE49-F238E27FC236}">
              <a16:creationId xmlns:a16="http://schemas.microsoft.com/office/drawing/2014/main" id="{E19A2577-D443-4EFA-A7BF-949AA9F8B6EC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445" name="Text Box 1">
          <a:extLst>
            <a:ext uri="{FF2B5EF4-FFF2-40B4-BE49-F238E27FC236}">
              <a16:creationId xmlns:a16="http://schemas.microsoft.com/office/drawing/2014/main" id="{5716D374-E69F-47BE-9032-7B5B71D8AB9F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446" name="Text Box 1">
          <a:extLst>
            <a:ext uri="{FF2B5EF4-FFF2-40B4-BE49-F238E27FC236}">
              <a16:creationId xmlns:a16="http://schemas.microsoft.com/office/drawing/2014/main" id="{62113E36-9C8C-45E0-8CDB-7882C5F81E3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447" name="Text Box 1">
          <a:extLst>
            <a:ext uri="{FF2B5EF4-FFF2-40B4-BE49-F238E27FC236}">
              <a16:creationId xmlns:a16="http://schemas.microsoft.com/office/drawing/2014/main" id="{0FF96812-DF75-47E9-B200-20A321B5429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448" name="Text Box 1">
          <a:extLst>
            <a:ext uri="{FF2B5EF4-FFF2-40B4-BE49-F238E27FC236}">
              <a16:creationId xmlns:a16="http://schemas.microsoft.com/office/drawing/2014/main" id="{5F27C902-4F61-437F-BD0E-07777C96C49B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449" name="Text Box 1">
          <a:extLst>
            <a:ext uri="{FF2B5EF4-FFF2-40B4-BE49-F238E27FC236}">
              <a16:creationId xmlns:a16="http://schemas.microsoft.com/office/drawing/2014/main" id="{DCC8BBF9-35F4-4CAF-9981-EFD938B28275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450" name="Text Box 1">
          <a:extLst>
            <a:ext uri="{FF2B5EF4-FFF2-40B4-BE49-F238E27FC236}">
              <a16:creationId xmlns:a16="http://schemas.microsoft.com/office/drawing/2014/main" id="{A82A089E-AD3C-4E16-92DF-0E9F859437D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451" name="Text Box 1">
          <a:extLst>
            <a:ext uri="{FF2B5EF4-FFF2-40B4-BE49-F238E27FC236}">
              <a16:creationId xmlns:a16="http://schemas.microsoft.com/office/drawing/2014/main" id="{A128A555-072A-42A9-A603-6E9333C9DCF6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452" name="Text Box 1">
          <a:extLst>
            <a:ext uri="{FF2B5EF4-FFF2-40B4-BE49-F238E27FC236}">
              <a16:creationId xmlns:a16="http://schemas.microsoft.com/office/drawing/2014/main" id="{D76944B3-2917-41F3-9FAB-17E017237F62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453" name="Text Box 1">
          <a:extLst>
            <a:ext uri="{FF2B5EF4-FFF2-40B4-BE49-F238E27FC236}">
              <a16:creationId xmlns:a16="http://schemas.microsoft.com/office/drawing/2014/main" id="{43F5B22F-9DF8-427D-A2B5-EDAF1B23FAC0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454" name="Text Box 1">
          <a:extLst>
            <a:ext uri="{FF2B5EF4-FFF2-40B4-BE49-F238E27FC236}">
              <a16:creationId xmlns:a16="http://schemas.microsoft.com/office/drawing/2014/main" id="{FB6F511A-0E9E-482B-AD6F-AC16F8A0761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455" name="Text Box 1">
          <a:extLst>
            <a:ext uri="{FF2B5EF4-FFF2-40B4-BE49-F238E27FC236}">
              <a16:creationId xmlns:a16="http://schemas.microsoft.com/office/drawing/2014/main" id="{17004177-9574-4A9B-9243-4DC9B8B1E514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456" name="Text Box 1">
          <a:extLst>
            <a:ext uri="{FF2B5EF4-FFF2-40B4-BE49-F238E27FC236}">
              <a16:creationId xmlns:a16="http://schemas.microsoft.com/office/drawing/2014/main" id="{84F2260E-A2FE-4417-99DD-5B08E9C7EE7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457" name="Text Box 1">
          <a:extLst>
            <a:ext uri="{FF2B5EF4-FFF2-40B4-BE49-F238E27FC236}">
              <a16:creationId xmlns:a16="http://schemas.microsoft.com/office/drawing/2014/main" id="{6361FAE9-C337-434C-82A9-9FE4AF0B5E1B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458" name="Text Box 1">
          <a:extLst>
            <a:ext uri="{FF2B5EF4-FFF2-40B4-BE49-F238E27FC236}">
              <a16:creationId xmlns:a16="http://schemas.microsoft.com/office/drawing/2014/main" id="{3A0AB1D1-9870-40DD-91BC-23F198D91F4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459" name="Text Box 1">
          <a:extLst>
            <a:ext uri="{FF2B5EF4-FFF2-40B4-BE49-F238E27FC236}">
              <a16:creationId xmlns:a16="http://schemas.microsoft.com/office/drawing/2014/main" id="{657B21B9-DF60-4193-AF99-428D9173DF72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460" name="Text Box 1">
          <a:extLst>
            <a:ext uri="{FF2B5EF4-FFF2-40B4-BE49-F238E27FC236}">
              <a16:creationId xmlns:a16="http://schemas.microsoft.com/office/drawing/2014/main" id="{6B1EA542-BCB2-450F-8E6A-5027B08F5630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461" name="Text Box 1">
          <a:extLst>
            <a:ext uri="{FF2B5EF4-FFF2-40B4-BE49-F238E27FC236}">
              <a16:creationId xmlns:a16="http://schemas.microsoft.com/office/drawing/2014/main" id="{D18C0EF8-13D4-498D-B0F6-C1AE53234E35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462" name="Text Box 1">
          <a:extLst>
            <a:ext uri="{FF2B5EF4-FFF2-40B4-BE49-F238E27FC236}">
              <a16:creationId xmlns:a16="http://schemas.microsoft.com/office/drawing/2014/main" id="{FC8B4B4B-85BE-4412-B908-B2861A0ECA1E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463" name="Text Box 1">
          <a:extLst>
            <a:ext uri="{FF2B5EF4-FFF2-40B4-BE49-F238E27FC236}">
              <a16:creationId xmlns:a16="http://schemas.microsoft.com/office/drawing/2014/main" id="{F6F3D8F7-6B07-4253-9E62-3B7963D43F1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464" name="Text Box 1">
          <a:extLst>
            <a:ext uri="{FF2B5EF4-FFF2-40B4-BE49-F238E27FC236}">
              <a16:creationId xmlns:a16="http://schemas.microsoft.com/office/drawing/2014/main" id="{F7B13E94-88D0-4954-A290-FBE0BAD5982F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465" name="Text Box 1">
          <a:extLst>
            <a:ext uri="{FF2B5EF4-FFF2-40B4-BE49-F238E27FC236}">
              <a16:creationId xmlns:a16="http://schemas.microsoft.com/office/drawing/2014/main" id="{8E935897-D266-45CF-8ABE-FD77A9F647F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466" name="Text Box 1">
          <a:extLst>
            <a:ext uri="{FF2B5EF4-FFF2-40B4-BE49-F238E27FC236}">
              <a16:creationId xmlns:a16="http://schemas.microsoft.com/office/drawing/2014/main" id="{DFCA8915-5F2D-4FC7-B9C7-D5B9E3BEA1E4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467" name="Text Box 1">
          <a:extLst>
            <a:ext uri="{FF2B5EF4-FFF2-40B4-BE49-F238E27FC236}">
              <a16:creationId xmlns:a16="http://schemas.microsoft.com/office/drawing/2014/main" id="{245CD8B5-B75F-440A-AA8A-93788D74E845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468" name="Text Box 1">
          <a:extLst>
            <a:ext uri="{FF2B5EF4-FFF2-40B4-BE49-F238E27FC236}">
              <a16:creationId xmlns:a16="http://schemas.microsoft.com/office/drawing/2014/main" id="{C1CB7E2B-EB17-4B3E-8E2E-3A2C1369B31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469" name="Text Box 1">
          <a:extLst>
            <a:ext uri="{FF2B5EF4-FFF2-40B4-BE49-F238E27FC236}">
              <a16:creationId xmlns:a16="http://schemas.microsoft.com/office/drawing/2014/main" id="{D91CA897-FF67-4A75-8FA6-80449024B742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470" name="Text Box 1">
          <a:extLst>
            <a:ext uri="{FF2B5EF4-FFF2-40B4-BE49-F238E27FC236}">
              <a16:creationId xmlns:a16="http://schemas.microsoft.com/office/drawing/2014/main" id="{6EE7FF59-A433-433B-BB97-0D8C3529E93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471" name="Text Box 1">
          <a:extLst>
            <a:ext uri="{FF2B5EF4-FFF2-40B4-BE49-F238E27FC236}">
              <a16:creationId xmlns:a16="http://schemas.microsoft.com/office/drawing/2014/main" id="{980C0E0B-EC81-4305-9FF9-AB32BC840853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472" name="Text Box 1">
          <a:extLst>
            <a:ext uri="{FF2B5EF4-FFF2-40B4-BE49-F238E27FC236}">
              <a16:creationId xmlns:a16="http://schemas.microsoft.com/office/drawing/2014/main" id="{2ED64BF9-25D9-487D-BA8B-2902071DD351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473" name="Text Box 1">
          <a:extLst>
            <a:ext uri="{FF2B5EF4-FFF2-40B4-BE49-F238E27FC236}">
              <a16:creationId xmlns:a16="http://schemas.microsoft.com/office/drawing/2014/main" id="{65C7C9A2-5E5A-4FA6-9BEC-E609BF8A265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474" name="Text Box 1">
          <a:extLst>
            <a:ext uri="{FF2B5EF4-FFF2-40B4-BE49-F238E27FC236}">
              <a16:creationId xmlns:a16="http://schemas.microsoft.com/office/drawing/2014/main" id="{28B468DE-A72F-455D-BA11-9C22FED01D71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475" name="Text Box 1">
          <a:extLst>
            <a:ext uri="{FF2B5EF4-FFF2-40B4-BE49-F238E27FC236}">
              <a16:creationId xmlns:a16="http://schemas.microsoft.com/office/drawing/2014/main" id="{FE3DF592-7CC4-48D4-B48C-616C5E05DB5E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476" name="Text Box 1">
          <a:extLst>
            <a:ext uri="{FF2B5EF4-FFF2-40B4-BE49-F238E27FC236}">
              <a16:creationId xmlns:a16="http://schemas.microsoft.com/office/drawing/2014/main" id="{C54CE369-14A6-4CD3-981A-383DD9657EE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477" name="Text Box 1">
          <a:extLst>
            <a:ext uri="{FF2B5EF4-FFF2-40B4-BE49-F238E27FC236}">
              <a16:creationId xmlns:a16="http://schemas.microsoft.com/office/drawing/2014/main" id="{9526B6CB-072A-4BA7-A906-437BF2B127AB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478" name="Text Box 1">
          <a:extLst>
            <a:ext uri="{FF2B5EF4-FFF2-40B4-BE49-F238E27FC236}">
              <a16:creationId xmlns:a16="http://schemas.microsoft.com/office/drawing/2014/main" id="{80351387-1751-4F59-8CAF-1CFD010347C3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479" name="Text Box 1">
          <a:extLst>
            <a:ext uri="{FF2B5EF4-FFF2-40B4-BE49-F238E27FC236}">
              <a16:creationId xmlns:a16="http://schemas.microsoft.com/office/drawing/2014/main" id="{5F3989BA-D024-40B0-ACCE-EAF44F40E5A1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480" name="Text Box 1">
          <a:extLst>
            <a:ext uri="{FF2B5EF4-FFF2-40B4-BE49-F238E27FC236}">
              <a16:creationId xmlns:a16="http://schemas.microsoft.com/office/drawing/2014/main" id="{4E3B1CC7-227C-41DE-BFD5-480D1F9E2151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481" name="Text Box 1">
          <a:extLst>
            <a:ext uri="{FF2B5EF4-FFF2-40B4-BE49-F238E27FC236}">
              <a16:creationId xmlns:a16="http://schemas.microsoft.com/office/drawing/2014/main" id="{41D36F41-4868-4835-99A5-284FFF27E80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482" name="Text Box 1">
          <a:extLst>
            <a:ext uri="{FF2B5EF4-FFF2-40B4-BE49-F238E27FC236}">
              <a16:creationId xmlns:a16="http://schemas.microsoft.com/office/drawing/2014/main" id="{E5A55984-4577-4192-A135-8B549467BE0B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483" name="Text Box 1">
          <a:extLst>
            <a:ext uri="{FF2B5EF4-FFF2-40B4-BE49-F238E27FC236}">
              <a16:creationId xmlns:a16="http://schemas.microsoft.com/office/drawing/2014/main" id="{78AF5B99-0046-49A8-8192-87F6E1BC6E4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484" name="Text Box 1">
          <a:extLst>
            <a:ext uri="{FF2B5EF4-FFF2-40B4-BE49-F238E27FC236}">
              <a16:creationId xmlns:a16="http://schemas.microsoft.com/office/drawing/2014/main" id="{D02E6286-245E-406B-8AA9-A64351FAC19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485" name="Text Box 1">
          <a:extLst>
            <a:ext uri="{FF2B5EF4-FFF2-40B4-BE49-F238E27FC236}">
              <a16:creationId xmlns:a16="http://schemas.microsoft.com/office/drawing/2014/main" id="{901B1071-7A38-4D7E-84CB-052799D1A124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486" name="Text Box 1">
          <a:extLst>
            <a:ext uri="{FF2B5EF4-FFF2-40B4-BE49-F238E27FC236}">
              <a16:creationId xmlns:a16="http://schemas.microsoft.com/office/drawing/2014/main" id="{6050F2A7-0EC9-480A-8AB9-952F297890FB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487" name="Text Box 1">
          <a:extLst>
            <a:ext uri="{FF2B5EF4-FFF2-40B4-BE49-F238E27FC236}">
              <a16:creationId xmlns:a16="http://schemas.microsoft.com/office/drawing/2014/main" id="{D1BA91FF-CBA7-4A49-A658-6EE4DD3B5EF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488" name="Text Box 1">
          <a:extLst>
            <a:ext uri="{FF2B5EF4-FFF2-40B4-BE49-F238E27FC236}">
              <a16:creationId xmlns:a16="http://schemas.microsoft.com/office/drawing/2014/main" id="{C55B4A0D-46BE-430B-8124-F3B9F6C9575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489" name="Text Box 1">
          <a:extLst>
            <a:ext uri="{FF2B5EF4-FFF2-40B4-BE49-F238E27FC236}">
              <a16:creationId xmlns:a16="http://schemas.microsoft.com/office/drawing/2014/main" id="{4675ADA0-47FE-4685-8ABE-47C8219DEA35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490" name="Text Box 1">
          <a:extLst>
            <a:ext uri="{FF2B5EF4-FFF2-40B4-BE49-F238E27FC236}">
              <a16:creationId xmlns:a16="http://schemas.microsoft.com/office/drawing/2014/main" id="{6972E691-4D5D-4004-A4EB-8A06D4DF9274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491" name="Text Box 1">
          <a:extLst>
            <a:ext uri="{FF2B5EF4-FFF2-40B4-BE49-F238E27FC236}">
              <a16:creationId xmlns:a16="http://schemas.microsoft.com/office/drawing/2014/main" id="{F05110B4-42E0-4BD3-9BB3-8DF3FA158A20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492" name="Text Box 1">
          <a:extLst>
            <a:ext uri="{FF2B5EF4-FFF2-40B4-BE49-F238E27FC236}">
              <a16:creationId xmlns:a16="http://schemas.microsoft.com/office/drawing/2014/main" id="{9015D201-C500-4520-8011-E11F2422B541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493" name="Text Box 1">
          <a:extLst>
            <a:ext uri="{FF2B5EF4-FFF2-40B4-BE49-F238E27FC236}">
              <a16:creationId xmlns:a16="http://schemas.microsoft.com/office/drawing/2014/main" id="{CC7B18F9-901C-4BBA-8D1E-FC7D65E8A78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494" name="Text Box 1">
          <a:extLst>
            <a:ext uri="{FF2B5EF4-FFF2-40B4-BE49-F238E27FC236}">
              <a16:creationId xmlns:a16="http://schemas.microsoft.com/office/drawing/2014/main" id="{E7DEE00F-37A1-4166-9D58-957900F60E5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495" name="Text Box 1">
          <a:extLst>
            <a:ext uri="{FF2B5EF4-FFF2-40B4-BE49-F238E27FC236}">
              <a16:creationId xmlns:a16="http://schemas.microsoft.com/office/drawing/2014/main" id="{70BAB151-369B-4294-B50D-9FFA6EBFC9F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496" name="Text Box 1">
          <a:extLst>
            <a:ext uri="{FF2B5EF4-FFF2-40B4-BE49-F238E27FC236}">
              <a16:creationId xmlns:a16="http://schemas.microsoft.com/office/drawing/2014/main" id="{573E534B-48B2-4833-8A24-27EB70AF9FD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497" name="Text Box 1">
          <a:extLst>
            <a:ext uri="{FF2B5EF4-FFF2-40B4-BE49-F238E27FC236}">
              <a16:creationId xmlns:a16="http://schemas.microsoft.com/office/drawing/2014/main" id="{03CE2E6A-8B50-45A6-8202-1BF1674CFAC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498" name="Text Box 1">
          <a:extLst>
            <a:ext uri="{FF2B5EF4-FFF2-40B4-BE49-F238E27FC236}">
              <a16:creationId xmlns:a16="http://schemas.microsoft.com/office/drawing/2014/main" id="{2E4361E2-D61D-4A66-A9B4-3ACF0D4D09B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499" name="Text Box 1">
          <a:extLst>
            <a:ext uri="{FF2B5EF4-FFF2-40B4-BE49-F238E27FC236}">
              <a16:creationId xmlns:a16="http://schemas.microsoft.com/office/drawing/2014/main" id="{071C00ED-7F7C-4A2E-A027-CA7453A09E73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500" name="Text Box 1">
          <a:extLst>
            <a:ext uri="{FF2B5EF4-FFF2-40B4-BE49-F238E27FC236}">
              <a16:creationId xmlns:a16="http://schemas.microsoft.com/office/drawing/2014/main" id="{4F996B0A-C923-4F94-B1E6-DBA129431640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501" name="Text Box 1">
          <a:extLst>
            <a:ext uri="{FF2B5EF4-FFF2-40B4-BE49-F238E27FC236}">
              <a16:creationId xmlns:a16="http://schemas.microsoft.com/office/drawing/2014/main" id="{05BA9B37-7770-4CA1-89CF-9ED49EC40F9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502" name="Text Box 1">
          <a:extLst>
            <a:ext uri="{FF2B5EF4-FFF2-40B4-BE49-F238E27FC236}">
              <a16:creationId xmlns:a16="http://schemas.microsoft.com/office/drawing/2014/main" id="{CA0158A3-0AB7-43C8-B8A3-A7747810021E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503" name="Text Box 1">
          <a:extLst>
            <a:ext uri="{FF2B5EF4-FFF2-40B4-BE49-F238E27FC236}">
              <a16:creationId xmlns:a16="http://schemas.microsoft.com/office/drawing/2014/main" id="{4146C808-2073-4193-A049-2462A854C06F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504" name="Text Box 1">
          <a:extLst>
            <a:ext uri="{FF2B5EF4-FFF2-40B4-BE49-F238E27FC236}">
              <a16:creationId xmlns:a16="http://schemas.microsoft.com/office/drawing/2014/main" id="{3D025CC1-FF10-4878-BE02-D217B36E617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505" name="Text Box 1">
          <a:extLst>
            <a:ext uri="{FF2B5EF4-FFF2-40B4-BE49-F238E27FC236}">
              <a16:creationId xmlns:a16="http://schemas.microsoft.com/office/drawing/2014/main" id="{D147F836-7BD8-4F93-BB59-46216454F40F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506" name="Text Box 1">
          <a:extLst>
            <a:ext uri="{FF2B5EF4-FFF2-40B4-BE49-F238E27FC236}">
              <a16:creationId xmlns:a16="http://schemas.microsoft.com/office/drawing/2014/main" id="{F869962D-82E2-459C-A398-DC2A413A12DB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507" name="Text Box 1">
          <a:extLst>
            <a:ext uri="{FF2B5EF4-FFF2-40B4-BE49-F238E27FC236}">
              <a16:creationId xmlns:a16="http://schemas.microsoft.com/office/drawing/2014/main" id="{BDFB0563-3CB9-4BF4-AAB7-027D6E0BFCB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508" name="Text Box 1">
          <a:extLst>
            <a:ext uri="{FF2B5EF4-FFF2-40B4-BE49-F238E27FC236}">
              <a16:creationId xmlns:a16="http://schemas.microsoft.com/office/drawing/2014/main" id="{D9331A12-3B45-4ABE-8C0A-8F717BE8E1A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509" name="Text Box 1">
          <a:extLst>
            <a:ext uri="{FF2B5EF4-FFF2-40B4-BE49-F238E27FC236}">
              <a16:creationId xmlns:a16="http://schemas.microsoft.com/office/drawing/2014/main" id="{0C5A1ADA-8783-486E-BE93-DBEC988694C4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510" name="Text Box 1">
          <a:extLst>
            <a:ext uri="{FF2B5EF4-FFF2-40B4-BE49-F238E27FC236}">
              <a16:creationId xmlns:a16="http://schemas.microsoft.com/office/drawing/2014/main" id="{C1A9CC1B-0A39-42A2-94DD-A901859F62D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511" name="Text Box 1">
          <a:extLst>
            <a:ext uri="{FF2B5EF4-FFF2-40B4-BE49-F238E27FC236}">
              <a16:creationId xmlns:a16="http://schemas.microsoft.com/office/drawing/2014/main" id="{F974ABD9-3F30-4D9F-A6C6-ED63FCC0171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512" name="Text Box 1">
          <a:extLst>
            <a:ext uri="{FF2B5EF4-FFF2-40B4-BE49-F238E27FC236}">
              <a16:creationId xmlns:a16="http://schemas.microsoft.com/office/drawing/2014/main" id="{9D568D08-2B5A-452A-BC87-4323F577F3F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513" name="Text Box 1">
          <a:extLst>
            <a:ext uri="{FF2B5EF4-FFF2-40B4-BE49-F238E27FC236}">
              <a16:creationId xmlns:a16="http://schemas.microsoft.com/office/drawing/2014/main" id="{670478AE-8843-429B-8705-5F967D4BE76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514" name="Text Box 1">
          <a:extLst>
            <a:ext uri="{FF2B5EF4-FFF2-40B4-BE49-F238E27FC236}">
              <a16:creationId xmlns:a16="http://schemas.microsoft.com/office/drawing/2014/main" id="{69FD8399-61C5-4A6D-ADA9-2842458D0214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515" name="Text Box 1">
          <a:extLst>
            <a:ext uri="{FF2B5EF4-FFF2-40B4-BE49-F238E27FC236}">
              <a16:creationId xmlns:a16="http://schemas.microsoft.com/office/drawing/2014/main" id="{E6C6E25F-125D-4EF9-86EB-20E16736D6CB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516" name="Text Box 1">
          <a:extLst>
            <a:ext uri="{FF2B5EF4-FFF2-40B4-BE49-F238E27FC236}">
              <a16:creationId xmlns:a16="http://schemas.microsoft.com/office/drawing/2014/main" id="{15FDBB3A-CF95-48A6-A24E-7F8C6495BF21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517" name="Text Box 1">
          <a:extLst>
            <a:ext uri="{FF2B5EF4-FFF2-40B4-BE49-F238E27FC236}">
              <a16:creationId xmlns:a16="http://schemas.microsoft.com/office/drawing/2014/main" id="{570B18E9-45DA-4743-8CCF-538421E1BF8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518" name="Text Box 1">
          <a:extLst>
            <a:ext uri="{FF2B5EF4-FFF2-40B4-BE49-F238E27FC236}">
              <a16:creationId xmlns:a16="http://schemas.microsoft.com/office/drawing/2014/main" id="{188180B6-97A3-4065-A6F6-1368238FA26F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519" name="Text Box 1">
          <a:extLst>
            <a:ext uri="{FF2B5EF4-FFF2-40B4-BE49-F238E27FC236}">
              <a16:creationId xmlns:a16="http://schemas.microsoft.com/office/drawing/2014/main" id="{D525F178-8062-4FE2-AB8B-38AC400A4381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520" name="Text Box 1">
          <a:extLst>
            <a:ext uri="{FF2B5EF4-FFF2-40B4-BE49-F238E27FC236}">
              <a16:creationId xmlns:a16="http://schemas.microsoft.com/office/drawing/2014/main" id="{57C21B32-03FE-460D-B1E9-25588E27F521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521" name="Text Box 1">
          <a:extLst>
            <a:ext uri="{FF2B5EF4-FFF2-40B4-BE49-F238E27FC236}">
              <a16:creationId xmlns:a16="http://schemas.microsoft.com/office/drawing/2014/main" id="{69E222CA-6E18-4B4A-B026-A07695ADD836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522" name="Text Box 1">
          <a:extLst>
            <a:ext uri="{FF2B5EF4-FFF2-40B4-BE49-F238E27FC236}">
              <a16:creationId xmlns:a16="http://schemas.microsoft.com/office/drawing/2014/main" id="{0443C4C8-33CC-410B-90DC-41F101DD53B2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523" name="Text Box 1">
          <a:extLst>
            <a:ext uri="{FF2B5EF4-FFF2-40B4-BE49-F238E27FC236}">
              <a16:creationId xmlns:a16="http://schemas.microsoft.com/office/drawing/2014/main" id="{966F3053-AF30-4F5F-8DE8-8CA71CD9CEF6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524" name="Text Box 1">
          <a:extLst>
            <a:ext uri="{FF2B5EF4-FFF2-40B4-BE49-F238E27FC236}">
              <a16:creationId xmlns:a16="http://schemas.microsoft.com/office/drawing/2014/main" id="{4F0F64EA-6E48-44BB-AA09-AE03A93A504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525" name="Text Box 1">
          <a:extLst>
            <a:ext uri="{FF2B5EF4-FFF2-40B4-BE49-F238E27FC236}">
              <a16:creationId xmlns:a16="http://schemas.microsoft.com/office/drawing/2014/main" id="{4418497D-07D8-4C77-ABAF-3C2B585489F2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526" name="Text Box 1">
          <a:extLst>
            <a:ext uri="{FF2B5EF4-FFF2-40B4-BE49-F238E27FC236}">
              <a16:creationId xmlns:a16="http://schemas.microsoft.com/office/drawing/2014/main" id="{AB8A3002-5B03-4CF7-BBF4-89BEABF37996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527" name="Text Box 1">
          <a:extLst>
            <a:ext uri="{FF2B5EF4-FFF2-40B4-BE49-F238E27FC236}">
              <a16:creationId xmlns:a16="http://schemas.microsoft.com/office/drawing/2014/main" id="{4CAB5B3C-AEE5-4565-9857-B4BCD2659BA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528" name="Text Box 1">
          <a:extLst>
            <a:ext uri="{FF2B5EF4-FFF2-40B4-BE49-F238E27FC236}">
              <a16:creationId xmlns:a16="http://schemas.microsoft.com/office/drawing/2014/main" id="{BE5E2C22-2932-48B7-AB8E-BE5343CE5F7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529" name="Text Box 1">
          <a:extLst>
            <a:ext uri="{FF2B5EF4-FFF2-40B4-BE49-F238E27FC236}">
              <a16:creationId xmlns:a16="http://schemas.microsoft.com/office/drawing/2014/main" id="{8433518A-5848-43E2-A8AC-AC36E2F1D18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530" name="Text Box 1">
          <a:extLst>
            <a:ext uri="{FF2B5EF4-FFF2-40B4-BE49-F238E27FC236}">
              <a16:creationId xmlns:a16="http://schemas.microsoft.com/office/drawing/2014/main" id="{DE66F4E3-6DFD-42D9-BDEA-8D6E363F474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531" name="Text Box 1">
          <a:extLst>
            <a:ext uri="{FF2B5EF4-FFF2-40B4-BE49-F238E27FC236}">
              <a16:creationId xmlns:a16="http://schemas.microsoft.com/office/drawing/2014/main" id="{E0F9576D-9F3B-4DFD-A3BF-132003257651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532" name="Text Box 1">
          <a:extLst>
            <a:ext uri="{FF2B5EF4-FFF2-40B4-BE49-F238E27FC236}">
              <a16:creationId xmlns:a16="http://schemas.microsoft.com/office/drawing/2014/main" id="{2ED94E9F-BAC3-47D6-8757-787CDAB72B15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533" name="Text Box 1">
          <a:extLst>
            <a:ext uri="{FF2B5EF4-FFF2-40B4-BE49-F238E27FC236}">
              <a16:creationId xmlns:a16="http://schemas.microsoft.com/office/drawing/2014/main" id="{723D55A0-16EB-4E55-9258-7B0E2C03DB60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534" name="Text Box 1">
          <a:extLst>
            <a:ext uri="{FF2B5EF4-FFF2-40B4-BE49-F238E27FC236}">
              <a16:creationId xmlns:a16="http://schemas.microsoft.com/office/drawing/2014/main" id="{DDFF0B2C-B87D-48B5-8171-93604750C3EF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535" name="Text Box 1">
          <a:extLst>
            <a:ext uri="{FF2B5EF4-FFF2-40B4-BE49-F238E27FC236}">
              <a16:creationId xmlns:a16="http://schemas.microsoft.com/office/drawing/2014/main" id="{C0AD823F-DC00-4DF7-8427-6A8AAD15BED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536" name="Text Box 1">
          <a:extLst>
            <a:ext uri="{FF2B5EF4-FFF2-40B4-BE49-F238E27FC236}">
              <a16:creationId xmlns:a16="http://schemas.microsoft.com/office/drawing/2014/main" id="{9C5F7A25-F35E-4D3D-9B8F-B2A143F26716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537" name="Text Box 1">
          <a:extLst>
            <a:ext uri="{FF2B5EF4-FFF2-40B4-BE49-F238E27FC236}">
              <a16:creationId xmlns:a16="http://schemas.microsoft.com/office/drawing/2014/main" id="{9F98E2CA-5066-4C98-B585-A3BA524AC99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538" name="Text Box 1">
          <a:extLst>
            <a:ext uri="{FF2B5EF4-FFF2-40B4-BE49-F238E27FC236}">
              <a16:creationId xmlns:a16="http://schemas.microsoft.com/office/drawing/2014/main" id="{1201D29F-46F0-4ED7-99C8-03C7152A1C8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539" name="Text Box 1">
          <a:extLst>
            <a:ext uri="{FF2B5EF4-FFF2-40B4-BE49-F238E27FC236}">
              <a16:creationId xmlns:a16="http://schemas.microsoft.com/office/drawing/2014/main" id="{FA59055E-8ED0-4408-BB51-1C19CF0FA42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540" name="Text Box 1">
          <a:extLst>
            <a:ext uri="{FF2B5EF4-FFF2-40B4-BE49-F238E27FC236}">
              <a16:creationId xmlns:a16="http://schemas.microsoft.com/office/drawing/2014/main" id="{1B185F5D-BDCA-4B9C-950F-7221B0AD886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541" name="Text Box 1">
          <a:extLst>
            <a:ext uri="{FF2B5EF4-FFF2-40B4-BE49-F238E27FC236}">
              <a16:creationId xmlns:a16="http://schemas.microsoft.com/office/drawing/2014/main" id="{2C720BBD-F0AC-4B8E-B7E9-0AA5DD6CD3B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542" name="Text Box 1">
          <a:extLst>
            <a:ext uri="{FF2B5EF4-FFF2-40B4-BE49-F238E27FC236}">
              <a16:creationId xmlns:a16="http://schemas.microsoft.com/office/drawing/2014/main" id="{62AAFEAE-BF4B-4F4F-BB29-6E2F624A305E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543" name="Text Box 1">
          <a:extLst>
            <a:ext uri="{FF2B5EF4-FFF2-40B4-BE49-F238E27FC236}">
              <a16:creationId xmlns:a16="http://schemas.microsoft.com/office/drawing/2014/main" id="{A44D9029-8808-4A3B-A966-338E8B581B6F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544" name="Text Box 1">
          <a:extLst>
            <a:ext uri="{FF2B5EF4-FFF2-40B4-BE49-F238E27FC236}">
              <a16:creationId xmlns:a16="http://schemas.microsoft.com/office/drawing/2014/main" id="{4B83E615-5866-410E-9E30-6E670407A8A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545" name="Text Box 1">
          <a:extLst>
            <a:ext uri="{FF2B5EF4-FFF2-40B4-BE49-F238E27FC236}">
              <a16:creationId xmlns:a16="http://schemas.microsoft.com/office/drawing/2014/main" id="{A3FAF94F-DD02-4168-A29D-78369CACD9E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546" name="Text Box 1">
          <a:extLst>
            <a:ext uri="{FF2B5EF4-FFF2-40B4-BE49-F238E27FC236}">
              <a16:creationId xmlns:a16="http://schemas.microsoft.com/office/drawing/2014/main" id="{72F6D350-0708-48CC-95BB-7FC885CFEF5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547" name="Text Box 1">
          <a:extLst>
            <a:ext uri="{FF2B5EF4-FFF2-40B4-BE49-F238E27FC236}">
              <a16:creationId xmlns:a16="http://schemas.microsoft.com/office/drawing/2014/main" id="{2F400AFA-8C97-48B3-AFF3-06AE40C0D84E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548" name="Text Box 1">
          <a:extLst>
            <a:ext uri="{FF2B5EF4-FFF2-40B4-BE49-F238E27FC236}">
              <a16:creationId xmlns:a16="http://schemas.microsoft.com/office/drawing/2014/main" id="{D9D29DF9-1A9C-4844-872A-F4FF67270656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549" name="Text Box 1">
          <a:extLst>
            <a:ext uri="{FF2B5EF4-FFF2-40B4-BE49-F238E27FC236}">
              <a16:creationId xmlns:a16="http://schemas.microsoft.com/office/drawing/2014/main" id="{21412986-FF18-47A9-BCED-0547C27268E4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550" name="Text Box 1">
          <a:extLst>
            <a:ext uri="{FF2B5EF4-FFF2-40B4-BE49-F238E27FC236}">
              <a16:creationId xmlns:a16="http://schemas.microsoft.com/office/drawing/2014/main" id="{C5B48498-1791-427E-AC81-46A389518F6F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551" name="Text Box 1">
          <a:extLst>
            <a:ext uri="{FF2B5EF4-FFF2-40B4-BE49-F238E27FC236}">
              <a16:creationId xmlns:a16="http://schemas.microsoft.com/office/drawing/2014/main" id="{568384AB-F301-49F4-9EF2-8D7CCA603E11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552" name="Text Box 1">
          <a:extLst>
            <a:ext uri="{FF2B5EF4-FFF2-40B4-BE49-F238E27FC236}">
              <a16:creationId xmlns:a16="http://schemas.microsoft.com/office/drawing/2014/main" id="{BC4001F0-A788-4EFE-AB09-654F07CA36A6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553" name="Text Box 1">
          <a:extLst>
            <a:ext uri="{FF2B5EF4-FFF2-40B4-BE49-F238E27FC236}">
              <a16:creationId xmlns:a16="http://schemas.microsoft.com/office/drawing/2014/main" id="{3029D0ED-9937-4D05-B318-ECA0AAB1BFBF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554" name="Text Box 1">
          <a:extLst>
            <a:ext uri="{FF2B5EF4-FFF2-40B4-BE49-F238E27FC236}">
              <a16:creationId xmlns:a16="http://schemas.microsoft.com/office/drawing/2014/main" id="{FDDD733B-F252-4342-AC7C-5C1B199290F1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555" name="Text Box 1">
          <a:extLst>
            <a:ext uri="{FF2B5EF4-FFF2-40B4-BE49-F238E27FC236}">
              <a16:creationId xmlns:a16="http://schemas.microsoft.com/office/drawing/2014/main" id="{BC1F4F51-C708-4DCE-8772-FD26220F3E4B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556" name="Text Box 1">
          <a:extLst>
            <a:ext uri="{FF2B5EF4-FFF2-40B4-BE49-F238E27FC236}">
              <a16:creationId xmlns:a16="http://schemas.microsoft.com/office/drawing/2014/main" id="{944EFCC0-E374-4FF7-A2BE-84823C8AEA1B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557" name="Text Box 1">
          <a:extLst>
            <a:ext uri="{FF2B5EF4-FFF2-40B4-BE49-F238E27FC236}">
              <a16:creationId xmlns:a16="http://schemas.microsoft.com/office/drawing/2014/main" id="{AB99ADBF-F17D-42B5-A76E-88941DB8A61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558" name="Text Box 1">
          <a:extLst>
            <a:ext uri="{FF2B5EF4-FFF2-40B4-BE49-F238E27FC236}">
              <a16:creationId xmlns:a16="http://schemas.microsoft.com/office/drawing/2014/main" id="{3EB2424E-BA10-4707-AD65-E29FAF9CF6A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559" name="Text Box 1">
          <a:extLst>
            <a:ext uri="{FF2B5EF4-FFF2-40B4-BE49-F238E27FC236}">
              <a16:creationId xmlns:a16="http://schemas.microsoft.com/office/drawing/2014/main" id="{3A903A9C-07A2-45C3-9E12-32E32CA61302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560" name="Text Box 1">
          <a:extLst>
            <a:ext uri="{FF2B5EF4-FFF2-40B4-BE49-F238E27FC236}">
              <a16:creationId xmlns:a16="http://schemas.microsoft.com/office/drawing/2014/main" id="{5B2C6BA3-0FDE-48BE-984F-9260C8082C10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561" name="Text Box 1">
          <a:extLst>
            <a:ext uri="{FF2B5EF4-FFF2-40B4-BE49-F238E27FC236}">
              <a16:creationId xmlns:a16="http://schemas.microsoft.com/office/drawing/2014/main" id="{3D691872-7A40-4BE7-A3F7-4E0EF13CB73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562" name="Text Box 1">
          <a:extLst>
            <a:ext uri="{FF2B5EF4-FFF2-40B4-BE49-F238E27FC236}">
              <a16:creationId xmlns:a16="http://schemas.microsoft.com/office/drawing/2014/main" id="{BF70F1EA-6088-4A66-8B17-7E0A33F5336F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563" name="Text Box 1">
          <a:extLst>
            <a:ext uri="{FF2B5EF4-FFF2-40B4-BE49-F238E27FC236}">
              <a16:creationId xmlns:a16="http://schemas.microsoft.com/office/drawing/2014/main" id="{B537C229-594C-40C5-B52F-709545CDF4BF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564" name="Text Box 1">
          <a:extLst>
            <a:ext uri="{FF2B5EF4-FFF2-40B4-BE49-F238E27FC236}">
              <a16:creationId xmlns:a16="http://schemas.microsoft.com/office/drawing/2014/main" id="{E5BE425F-181D-4DA9-9CAD-568E5ABDD07C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565" name="Text Box 1">
          <a:extLst>
            <a:ext uri="{FF2B5EF4-FFF2-40B4-BE49-F238E27FC236}">
              <a16:creationId xmlns:a16="http://schemas.microsoft.com/office/drawing/2014/main" id="{E4EDBE9E-1FCB-4C9F-9585-F93E6E97F8DB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566" name="Text Box 1">
          <a:extLst>
            <a:ext uri="{FF2B5EF4-FFF2-40B4-BE49-F238E27FC236}">
              <a16:creationId xmlns:a16="http://schemas.microsoft.com/office/drawing/2014/main" id="{A13E6493-4758-4763-9BC5-C923DF71C7D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567" name="Text Box 1">
          <a:extLst>
            <a:ext uri="{FF2B5EF4-FFF2-40B4-BE49-F238E27FC236}">
              <a16:creationId xmlns:a16="http://schemas.microsoft.com/office/drawing/2014/main" id="{E9FEAA0F-C798-49B7-A7DC-179136D6D8EE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568" name="Text Box 1">
          <a:extLst>
            <a:ext uri="{FF2B5EF4-FFF2-40B4-BE49-F238E27FC236}">
              <a16:creationId xmlns:a16="http://schemas.microsoft.com/office/drawing/2014/main" id="{8FCE37EA-CA40-4511-AB63-FEBDC707F5D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569" name="Text Box 1">
          <a:extLst>
            <a:ext uri="{FF2B5EF4-FFF2-40B4-BE49-F238E27FC236}">
              <a16:creationId xmlns:a16="http://schemas.microsoft.com/office/drawing/2014/main" id="{D6026F11-CDDE-4A64-A8DB-50C1C19411E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570" name="Text Box 1">
          <a:extLst>
            <a:ext uri="{FF2B5EF4-FFF2-40B4-BE49-F238E27FC236}">
              <a16:creationId xmlns:a16="http://schemas.microsoft.com/office/drawing/2014/main" id="{E737E0E5-5D98-4CDD-9252-B8F79AFF9BD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571" name="Text Box 1">
          <a:extLst>
            <a:ext uri="{FF2B5EF4-FFF2-40B4-BE49-F238E27FC236}">
              <a16:creationId xmlns:a16="http://schemas.microsoft.com/office/drawing/2014/main" id="{0BE5DC56-2DDF-4F9B-80A2-DAA9D7E6574C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572" name="Text Box 1">
          <a:extLst>
            <a:ext uri="{FF2B5EF4-FFF2-40B4-BE49-F238E27FC236}">
              <a16:creationId xmlns:a16="http://schemas.microsoft.com/office/drawing/2014/main" id="{BD4173EF-3434-4586-B98D-7865122379E3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573" name="Text Box 1">
          <a:extLst>
            <a:ext uri="{FF2B5EF4-FFF2-40B4-BE49-F238E27FC236}">
              <a16:creationId xmlns:a16="http://schemas.microsoft.com/office/drawing/2014/main" id="{651D8E53-E9B8-4741-A53D-C4A465BB82FE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574" name="Text Box 1">
          <a:extLst>
            <a:ext uri="{FF2B5EF4-FFF2-40B4-BE49-F238E27FC236}">
              <a16:creationId xmlns:a16="http://schemas.microsoft.com/office/drawing/2014/main" id="{AB0FBBE6-7CFF-4BCE-ACEC-BBBF9A5C2EC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575" name="Text Box 1">
          <a:extLst>
            <a:ext uri="{FF2B5EF4-FFF2-40B4-BE49-F238E27FC236}">
              <a16:creationId xmlns:a16="http://schemas.microsoft.com/office/drawing/2014/main" id="{CA7AB545-11E8-43EA-88E7-16DB33045195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576" name="Text Box 1">
          <a:extLst>
            <a:ext uri="{FF2B5EF4-FFF2-40B4-BE49-F238E27FC236}">
              <a16:creationId xmlns:a16="http://schemas.microsoft.com/office/drawing/2014/main" id="{42953B36-0FDE-47FC-A072-0545FCCCE174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577" name="Text Box 1">
          <a:extLst>
            <a:ext uri="{FF2B5EF4-FFF2-40B4-BE49-F238E27FC236}">
              <a16:creationId xmlns:a16="http://schemas.microsoft.com/office/drawing/2014/main" id="{25E5284E-7902-4DC0-BA7F-BA2872D3D165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578" name="Text Box 1">
          <a:extLst>
            <a:ext uri="{FF2B5EF4-FFF2-40B4-BE49-F238E27FC236}">
              <a16:creationId xmlns:a16="http://schemas.microsoft.com/office/drawing/2014/main" id="{42E96B87-7F6B-47A3-9BBA-B64BF2B965B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579" name="Text Box 1">
          <a:extLst>
            <a:ext uri="{FF2B5EF4-FFF2-40B4-BE49-F238E27FC236}">
              <a16:creationId xmlns:a16="http://schemas.microsoft.com/office/drawing/2014/main" id="{B900AA6C-AE99-49CF-9DE7-E9DE5A76EDDC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580" name="Text Box 1">
          <a:extLst>
            <a:ext uri="{FF2B5EF4-FFF2-40B4-BE49-F238E27FC236}">
              <a16:creationId xmlns:a16="http://schemas.microsoft.com/office/drawing/2014/main" id="{4AE51E03-3B7B-4815-9B39-92322EB0861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581" name="Text Box 1">
          <a:extLst>
            <a:ext uri="{FF2B5EF4-FFF2-40B4-BE49-F238E27FC236}">
              <a16:creationId xmlns:a16="http://schemas.microsoft.com/office/drawing/2014/main" id="{783B3BFA-F8F2-4FA1-88A8-5D64BA5902C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582" name="Text Box 1">
          <a:extLst>
            <a:ext uri="{FF2B5EF4-FFF2-40B4-BE49-F238E27FC236}">
              <a16:creationId xmlns:a16="http://schemas.microsoft.com/office/drawing/2014/main" id="{A13C985B-6FA3-4CD6-AA2A-FDB66358B72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583" name="Text Box 1">
          <a:extLst>
            <a:ext uri="{FF2B5EF4-FFF2-40B4-BE49-F238E27FC236}">
              <a16:creationId xmlns:a16="http://schemas.microsoft.com/office/drawing/2014/main" id="{BA1FC949-7F94-45F8-97CE-FA7C8D38B9F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584" name="Text Box 1">
          <a:extLst>
            <a:ext uri="{FF2B5EF4-FFF2-40B4-BE49-F238E27FC236}">
              <a16:creationId xmlns:a16="http://schemas.microsoft.com/office/drawing/2014/main" id="{6F69CB69-CFB7-408B-901E-89F9AC8D81B0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585" name="Text Box 1">
          <a:extLst>
            <a:ext uri="{FF2B5EF4-FFF2-40B4-BE49-F238E27FC236}">
              <a16:creationId xmlns:a16="http://schemas.microsoft.com/office/drawing/2014/main" id="{66E2EB97-6F04-4E48-9AC0-514A014DD4D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586" name="Text Box 1">
          <a:extLst>
            <a:ext uri="{FF2B5EF4-FFF2-40B4-BE49-F238E27FC236}">
              <a16:creationId xmlns:a16="http://schemas.microsoft.com/office/drawing/2014/main" id="{CA436E0F-3BC9-4763-A30D-058E1450981B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587" name="Text Box 1">
          <a:extLst>
            <a:ext uri="{FF2B5EF4-FFF2-40B4-BE49-F238E27FC236}">
              <a16:creationId xmlns:a16="http://schemas.microsoft.com/office/drawing/2014/main" id="{3CE021AA-3166-41BB-BE58-B1AF92BC2756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588" name="Text Box 1">
          <a:extLst>
            <a:ext uri="{FF2B5EF4-FFF2-40B4-BE49-F238E27FC236}">
              <a16:creationId xmlns:a16="http://schemas.microsoft.com/office/drawing/2014/main" id="{B33CDC73-5DFB-4807-A941-DC5F4F9BFC2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589" name="Text Box 1">
          <a:extLst>
            <a:ext uri="{FF2B5EF4-FFF2-40B4-BE49-F238E27FC236}">
              <a16:creationId xmlns:a16="http://schemas.microsoft.com/office/drawing/2014/main" id="{AAA5D5B2-4549-4323-B497-00B88F4A25D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590" name="Text Box 1">
          <a:extLst>
            <a:ext uri="{FF2B5EF4-FFF2-40B4-BE49-F238E27FC236}">
              <a16:creationId xmlns:a16="http://schemas.microsoft.com/office/drawing/2014/main" id="{A2CB2679-BD3B-4D79-B5A9-40E1DC9F82AC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591" name="Text Box 1">
          <a:extLst>
            <a:ext uri="{FF2B5EF4-FFF2-40B4-BE49-F238E27FC236}">
              <a16:creationId xmlns:a16="http://schemas.microsoft.com/office/drawing/2014/main" id="{34829993-D131-414F-9D05-A441E189044C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592" name="Text Box 1">
          <a:extLst>
            <a:ext uri="{FF2B5EF4-FFF2-40B4-BE49-F238E27FC236}">
              <a16:creationId xmlns:a16="http://schemas.microsoft.com/office/drawing/2014/main" id="{50B7A955-265A-44DF-8FB5-0F7547FE7C4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593" name="Text Box 1">
          <a:extLst>
            <a:ext uri="{FF2B5EF4-FFF2-40B4-BE49-F238E27FC236}">
              <a16:creationId xmlns:a16="http://schemas.microsoft.com/office/drawing/2014/main" id="{A3FB6BC1-F8B4-4370-87EE-ECB9BF213423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594" name="Text Box 1">
          <a:extLst>
            <a:ext uri="{FF2B5EF4-FFF2-40B4-BE49-F238E27FC236}">
              <a16:creationId xmlns:a16="http://schemas.microsoft.com/office/drawing/2014/main" id="{79D54FB5-327F-4E6C-8374-31AB568B6B9C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595" name="Text Box 1">
          <a:extLst>
            <a:ext uri="{FF2B5EF4-FFF2-40B4-BE49-F238E27FC236}">
              <a16:creationId xmlns:a16="http://schemas.microsoft.com/office/drawing/2014/main" id="{835359ED-8BD2-486F-B50B-B5FFB844072B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596" name="Text Box 1">
          <a:extLst>
            <a:ext uri="{FF2B5EF4-FFF2-40B4-BE49-F238E27FC236}">
              <a16:creationId xmlns:a16="http://schemas.microsoft.com/office/drawing/2014/main" id="{E4B85323-238C-4238-8C86-E4F324B6B146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597" name="Text Box 1">
          <a:extLst>
            <a:ext uri="{FF2B5EF4-FFF2-40B4-BE49-F238E27FC236}">
              <a16:creationId xmlns:a16="http://schemas.microsoft.com/office/drawing/2014/main" id="{8513AEDA-96B9-43C4-8A89-A64ADEE3CACE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598" name="Text Box 1">
          <a:extLst>
            <a:ext uri="{FF2B5EF4-FFF2-40B4-BE49-F238E27FC236}">
              <a16:creationId xmlns:a16="http://schemas.microsoft.com/office/drawing/2014/main" id="{25AB6552-E4AF-431A-814B-45B4BCBF934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599" name="Text Box 1">
          <a:extLst>
            <a:ext uri="{FF2B5EF4-FFF2-40B4-BE49-F238E27FC236}">
              <a16:creationId xmlns:a16="http://schemas.microsoft.com/office/drawing/2014/main" id="{41CEBAE9-F826-41E3-8154-6E221A386AE0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600" name="Text Box 1">
          <a:extLst>
            <a:ext uri="{FF2B5EF4-FFF2-40B4-BE49-F238E27FC236}">
              <a16:creationId xmlns:a16="http://schemas.microsoft.com/office/drawing/2014/main" id="{B8D0D32A-E3B4-4C4C-B933-50C8EBB07A4B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601" name="Text Box 1">
          <a:extLst>
            <a:ext uri="{FF2B5EF4-FFF2-40B4-BE49-F238E27FC236}">
              <a16:creationId xmlns:a16="http://schemas.microsoft.com/office/drawing/2014/main" id="{B9EABD4C-5433-4F24-977C-100A0B22248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602" name="Text Box 1">
          <a:extLst>
            <a:ext uri="{FF2B5EF4-FFF2-40B4-BE49-F238E27FC236}">
              <a16:creationId xmlns:a16="http://schemas.microsoft.com/office/drawing/2014/main" id="{FEB56E6E-B1C2-4053-9946-5198C075B5A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603" name="Text Box 1">
          <a:extLst>
            <a:ext uri="{FF2B5EF4-FFF2-40B4-BE49-F238E27FC236}">
              <a16:creationId xmlns:a16="http://schemas.microsoft.com/office/drawing/2014/main" id="{A90B7302-E66C-44DF-A1A0-5D3083391C92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604" name="Text Box 1">
          <a:extLst>
            <a:ext uri="{FF2B5EF4-FFF2-40B4-BE49-F238E27FC236}">
              <a16:creationId xmlns:a16="http://schemas.microsoft.com/office/drawing/2014/main" id="{672E52B4-0FB7-4AEF-B233-EDE75CDD3DD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605" name="Text Box 1">
          <a:extLst>
            <a:ext uri="{FF2B5EF4-FFF2-40B4-BE49-F238E27FC236}">
              <a16:creationId xmlns:a16="http://schemas.microsoft.com/office/drawing/2014/main" id="{6A9E996B-E1C3-4F43-A603-2A73BBEB01B5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606" name="Text Box 1">
          <a:extLst>
            <a:ext uri="{FF2B5EF4-FFF2-40B4-BE49-F238E27FC236}">
              <a16:creationId xmlns:a16="http://schemas.microsoft.com/office/drawing/2014/main" id="{2612DA8B-7794-46B2-A1E7-6045F87E356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607" name="Text Box 1">
          <a:extLst>
            <a:ext uri="{FF2B5EF4-FFF2-40B4-BE49-F238E27FC236}">
              <a16:creationId xmlns:a16="http://schemas.microsoft.com/office/drawing/2014/main" id="{7571FF72-8E65-4A37-9FC0-C07292D53EF5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608" name="Text Box 1">
          <a:extLst>
            <a:ext uri="{FF2B5EF4-FFF2-40B4-BE49-F238E27FC236}">
              <a16:creationId xmlns:a16="http://schemas.microsoft.com/office/drawing/2014/main" id="{9A9B769B-8C98-47DA-9859-FFD72417351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609" name="Text Box 1">
          <a:extLst>
            <a:ext uri="{FF2B5EF4-FFF2-40B4-BE49-F238E27FC236}">
              <a16:creationId xmlns:a16="http://schemas.microsoft.com/office/drawing/2014/main" id="{A7AB0393-995F-42C4-9605-C25364A44B96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610" name="Text Box 1">
          <a:extLst>
            <a:ext uri="{FF2B5EF4-FFF2-40B4-BE49-F238E27FC236}">
              <a16:creationId xmlns:a16="http://schemas.microsoft.com/office/drawing/2014/main" id="{808743BE-233D-4D5A-AF6C-8CFB39DE27D5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611" name="Text Box 1">
          <a:extLst>
            <a:ext uri="{FF2B5EF4-FFF2-40B4-BE49-F238E27FC236}">
              <a16:creationId xmlns:a16="http://schemas.microsoft.com/office/drawing/2014/main" id="{160A7291-2C6E-4ECF-9B5C-0AB7E32DCDDB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612" name="Text Box 1">
          <a:extLst>
            <a:ext uri="{FF2B5EF4-FFF2-40B4-BE49-F238E27FC236}">
              <a16:creationId xmlns:a16="http://schemas.microsoft.com/office/drawing/2014/main" id="{29A176D9-EFF6-44C2-8A7D-D4E13A39BF6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613" name="Text Box 1">
          <a:extLst>
            <a:ext uri="{FF2B5EF4-FFF2-40B4-BE49-F238E27FC236}">
              <a16:creationId xmlns:a16="http://schemas.microsoft.com/office/drawing/2014/main" id="{FC22C81D-E82F-46F5-A726-738D251C1261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614" name="Text Box 1">
          <a:extLst>
            <a:ext uri="{FF2B5EF4-FFF2-40B4-BE49-F238E27FC236}">
              <a16:creationId xmlns:a16="http://schemas.microsoft.com/office/drawing/2014/main" id="{E90BB682-C288-4681-80CD-20D863C3C10C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615" name="Text Box 1">
          <a:extLst>
            <a:ext uri="{FF2B5EF4-FFF2-40B4-BE49-F238E27FC236}">
              <a16:creationId xmlns:a16="http://schemas.microsoft.com/office/drawing/2014/main" id="{75177285-52D6-4BEF-873E-0A3E60F0ACD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616" name="Text Box 1">
          <a:extLst>
            <a:ext uri="{FF2B5EF4-FFF2-40B4-BE49-F238E27FC236}">
              <a16:creationId xmlns:a16="http://schemas.microsoft.com/office/drawing/2014/main" id="{A2D93B99-8282-459F-AE36-D7DD5D72DB4C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617" name="Text Box 1">
          <a:extLst>
            <a:ext uri="{FF2B5EF4-FFF2-40B4-BE49-F238E27FC236}">
              <a16:creationId xmlns:a16="http://schemas.microsoft.com/office/drawing/2014/main" id="{E1972936-9985-4066-8D2D-3FFF930F73C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618" name="Text Box 1">
          <a:extLst>
            <a:ext uri="{FF2B5EF4-FFF2-40B4-BE49-F238E27FC236}">
              <a16:creationId xmlns:a16="http://schemas.microsoft.com/office/drawing/2014/main" id="{D62F2944-CA32-4DC3-A047-50929D0DD015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619" name="Text Box 1">
          <a:extLst>
            <a:ext uri="{FF2B5EF4-FFF2-40B4-BE49-F238E27FC236}">
              <a16:creationId xmlns:a16="http://schemas.microsoft.com/office/drawing/2014/main" id="{024EBB4C-21D8-4420-BD2A-FDDB8DC139B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620" name="Text Box 1">
          <a:extLst>
            <a:ext uri="{FF2B5EF4-FFF2-40B4-BE49-F238E27FC236}">
              <a16:creationId xmlns:a16="http://schemas.microsoft.com/office/drawing/2014/main" id="{BD831C52-F2BB-445A-AE52-A2A7E718224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621" name="Text Box 1">
          <a:extLst>
            <a:ext uri="{FF2B5EF4-FFF2-40B4-BE49-F238E27FC236}">
              <a16:creationId xmlns:a16="http://schemas.microsoft.com/office/drawing/2014/main" id="{093B779E-948D-416F-B690-6F75E783DA11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622" name="Text Box 1">
          <a:extLst>
            <a:ext uri="{FF2B5EF4-FFF2-40B4-BE49-F238E27FC236}">
              <a16:creationId xmlns:a16="http://schemas.microsoft.com/office/drawing/2014/main" id="{604BE3F9-B118-4800-9509-48BE397905AE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623" name="Text Box 1">
          <a:extLst>
            <a:ext uri="{FF2B5EF4-FFF2-40B4-BE49-F238E27FC236}">
              <a16:creationId xmlns:a16="http://schemas.microsoft.com/office/drawing/2014/main" id="{743DC0FE-1E1D-4428-A525-C95CE5D08EB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624" name="Text Box 1">
          <a:extLst>
            <a:ext uri="{FF2B5EF4-FFF2-40B4-BE49-F238E27FC236}">
              <a16:creationId xmlns:a16="http://schemas.microsoft.com/office/drawing/2014/main" id="{D5136610-02B2-4034-B458-AC006D6638A2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625" name="Text Box 1">
          <a:extLst>
            <a:ext uri="{FF2B5EF4-FFF2-40B4-BE49-F238E27FC236}">
              <a16:creationId xmlns:a16="http://schemas.microsoft.com/office/drawing/2014/main" id="{967EBF90-DBF3-4151-A356-936B48D10EC2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626" name="Text Box 1">
          <a:extLst>
            <a:ext uri="{FF2B5EF4-FFF2-40B4-BE49-F238E27FC236}">
              <a16:creationId xmlns:a16="http://schemas.microsoft.com/office/drawing/2014/main" id="{76A7A2DF-2903-416C-924A-A55EC9136011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627" name="Text Box 1">
          <a:extLst>
            <a:ext uri="{FF2B5EF4-FFF2-40B4-BE49-F238E27FC236}">
              <a16:creationId xmlns:a16="http://schemas.microsoft.com/office/drawing/2014/main" id="{A6684E0F-D4B9-4C9E-92CA-DB996D8A07FC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628" name="Text Box 1">
          <a:extLst>
            <a:ext uri="{FF2B5EF4-FFF2-40B4-BE49-F238E27FC236}">
              <a16:creationId xmlns:a16="http://schemas.microsoft.com/office/drawing/2014/main" id="{A9AA4BB4-915B-4C1F-8E2F-2E4D2FD6D4F0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629" name="Text Box 1">
          <a:extLst>
            <a:ext uri="{FF2B5EF4-FFF2-40B4-BE49-F238E27FC236}">
              <a16:creationId xmlns:a16="http://schemas.microsoft.com/office/drawing/2014/main" id="{5822E79B-20BA-4EE7-95A8-E78B94344774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630" name="Text Box 1">
          <a:extLst>
            <a:ext uri="{FF2B5EF4-FFF2-40B4-BE49-F238E27FC236}">
              <a16:creationId xmlns:a16="http://schemas.microsoft.com/office/drawing/2014/main" id="{3FFAEF52-7F44-4E49-9D8E-68B5D576DD3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631" name="Text Box 1">
          <a:extLst>
            <a:ext uri="{FF2B5EF4-FFF2-40B4-BE49-F238E27FC236}">
              <a16:creationId xmlns:a16="http://schemas.microsoft.com/office/drawing/2014/main" id="{87E80B69-D575-4FCD-962F-48CAD526FBE4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632" name="Text Box 1">
          <a:extLst>
            <a:ext uri="{FF2B5EF4-FFF2-40B4-BE49-F238E27FC236}">
              <a16:creationId xmlns:a16="http://schemas.microsoft.com/office/drawing/2014/main" id="{4A833DDE-F7D5-4987-A2C3-6C6B8F25EAE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633" name="Text Box 1">
          <a:extLst>
            <a:ext uri="{FF2B5EF4-FFF2-40B4-BE49-F238E27FC236}">
              <a16:creationId xmlns:a16="http://schemas.microsoft.com/office/drawing/2014/main" id="{24F7501D-2150-4DBB-A138-4FF5E9DEE6EC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634" name="Text Box 1">
          <a:extLst>
            <a:ext uri="{FF2B5EF4-FFF2-40B4-BE49-F238E27FC236}">
              <a16:creationId xmlns:a16="http://schemas.microsoft.com/office/drawing/2014/main" id="{786454CE-6784-422D-A0F7-A46A0463258F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635" name="Text Box 1">
          <a:extLst>
            <a:ext uri="{FF2B5EF4-FFF2-40B4-BE49-F238E27FC236}">
              <a16:creationId xmlns:a16="http://schemas.microsoft.com/office/drawing/2014/main" id="{ADF8B6C1-DE0A-4493-8003-80B73B5A14F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636" name="Text Box 1">
          <a:extLst>
            <a:ext uri="{FF2B5EF4-FFF2-40B4-BE49-F238E27FC236}">
              <a16:creationId xmlns:a16="http://schemas.microsoft.com/office/drawing/2014/main" id="{592E4DED-6E60-42F4-A0FC-469093046FC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637" name="Text Box 1">
          <a:extLst>
            <a:ext uri="{FF2B5EF4-FFF2-40B4-BE49-F238E27FC236}">
              <a16:creationId xmlns:a16="http://schemas.microsoft.com/office/drawing/2014/main" id="{6C32688B-A867-46CD-BC8D-1D72FF2C2DA2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638" name="Text Box 1">
          <a:extLst>
            <a:ext uri="{FF2B5EF4-FFF2-40B4-BE49-F238E27FC236}">
              <a16:creationId xmlns:a16="http://schemas.microsoft.com/office/drawing/2014/main" id="{E2D59BBE-2C03-4FAF-98B9-473569B90066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639" name="Text Box 1">
          <a:extLst>
            <a:ext uri="{FF2B5EF4-FFF2-40B4-BE49-F238E27FC236}">
              <a16:creationId xmlns:a16="http://schemas.microsoft.com/office/drawing/2014/main" id="{02321F11-532A-4947-98B6-D97313AAE28E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640" name="Text Box 1">
          <a:extLst>
            <a:ext uri="{FF2B5EF4-FFF2-40B4-BE49-F238E27FC236}">
              <a16:creationId xmlns:a16="http://schemas.microsoft.com/office/drawing/2014/main" id="{D0D56728-D7C9-4457-B064-AB8B96B64D4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641" name="Text Box 1">
          <a:extLst>
            <a:ext uri="{FF2B5EF4-FFF2-40B4-BE49-F238E27FC236}">
              <a16:creationId xmlns:a16="http://schemas.microsoft.com/office/drawing/2014/main" id="{AA7B4A98-015D-4A30-829D-6769F932DD1C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642" name="Text Box 1">
          <a:extLst>
            <a:ext uri="{FF2B5EF4-FFF2-40B4-BE49-F238E27FC236}">
              <a16:creationId xmlns:a16="http://schemas.microsoft.com/office/drawing/2014/main" id="{471F67F1-6AD4-43D0-83E3-6BADFC6C5BAF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643" name="Text Box 1">
          <a:extLst>
            <a:ext uri="{FF2B5EF4-FFF2-40B4-BE49-F238E27FC236}">
              <a16:creationId xmlns:a16="http://schemas.microsoft.com/office/drawing/2014/main" id="{419D54A0-A3C3-4FDE-AB65-B2C2D25AA3A2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644" name="Text Box 1">
          <a:extLst>
            <a:ext uri="{FF2B5EF4-FFF2-40B4-BE49-F238E27FC236}">
              <a16:creationId xmlns:a16="http://schemas.microsoft.com/office/drawing/2014/main" id="{CD442136-E589-46EA-A033-3FC397AD24A3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645" name="Text Box 1">
          <a:extLst>
            <a:ext uri="{FF2B5EF4-FFF2-40B4-BE49-F238E27FC236}">
              <a16:creationId xmlns:a16="http://schemas.microsoft.com/office/drawing/2014/main" id="{509C4491-128C-407E-AB76-302F4ABB7EDE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646" name="Text Box 1">
          <a:extLst>
            <a:ext uri="{FF2B5EF4-FFF2-40B4-BE49-F238E27FC236}">
              <a16:creationId xmlns:a16="http://schemas.microsoft.com/office/drawing/2014/main" id="{D52B49DA-AFE3-4533-8848-5E76ADEC84A0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647" name="Text Box 1">
          <a:extLst>
            <a:ext uri="{FF2B5EF4-FFF2-40B4-BE49-F238E27FC236}">
              <a16:creationId xmlns:a16="http://schemas.microsoft.com/office/drawing/2014/main" id="{8B2AFCF6-6E02-4DBC-9E9B-69C963F2D992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648" name="Text Box 1">
          <a:extLst>
            <a:ext uri="{FF2B5EF4-FFF2-40B4-BE49-F238E27FC236}">
              <a16:creationId xmlns:a16="http://schemas.microsoft.com/office/drawing/2014/main" id="{2474AC1E-0D43-44B0-AFC3-549270FFADB3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649" name="Text Box 1">
          <a:extLst>
            <a:ext uri="{FF2B5EF4-FFF2-40B4-BE49-F238E27FC236}">
              <a16:creationId xmlns:a16="http://schemas.microsoft.com/office/drawing/2014/main" id="{12C7DCF5-C742-4B8A-BD56-3B39D954FCDE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650" name="Text Box 1">
          <a:extLst>
            <a:ext uri="{FF2B5EF4-FFF2-40B4-BE49-F238E27FC236}">
              <a16:creationId xmlns:a16="http://schemas.microsoft.com/office/drawing/2014/main" id="{98C39548-E8A5-4AC2-854A-C64B020A21F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651" name="Text Box 1">
          <a:extLst>
            <a:ext uri="{FF2B5EF4-FFF2-40B4-BE49-F238E27FC236}">
              <a16:creationId xmlns:a16="http://schemas.microsoft.com/office/drawing/2014/main" id="{A97C7CF5-F03A-4D63-BAAC-3516BCB50C0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652" name="Text Box 1">
          <a:extLst>
            <a:ext uri="{FF2B5EF4-FFF2-40B4-BE49-F238E27FC236}">
              <a16:creationId xmlns:a16="http://schemas.microsoft.com/office/drawing/2014/main" id="{A10A5777-BBC0-443B-A371-B79F44E2C45B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653" name="Text Box 1">
          <a:extLst>
            <a:ext uri="{FF2B5EF4-FFF2-40B4-BE49-F238E27FC236}">
              <a16:creationId xmlns:a16="http://schemas.microsoft.com/office/drawing/2014/main" id="{482B34B5-28EE-41C4-8580-302BF39EE41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654" name="Text Box 1">
          <a:extLst>
            <a:ext uri="{FF2B5EF4-FFF2-40B4-BE49-F238E27FC236}">
              <a16:creationId xmlns:a16="http://schemas.microsoft.com/office/drawing/2014/main" id="{1F51C4CC-BE78-4A5D-8D76-30585D2C425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655" name="Text Box 1">
          <a:extLst>
            <a:ext uri="{FF2B5EF4-FFF2-40B4-BE49-F238E27FC236}">
              <a16:creationId xmlns:a16="http://schemas.microsoft.com/office/drawing/2014/main" id="{938D0C2E-4ECB-4C2E-BA3A-0BED1F60512F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656" name="Text Box 1">
          <a:extLst>
            <a:ext uri="{FF2B5EF4-FFF2-40B4-BE49-F238E27FC236}">
              <a16:creationId xmlns:a16="http://schemas.microsoft.com/office/drawing/2014/main" id="{865EB050-433C-4F4A-A9EF-3942544F5455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657" name="Text Box 1">
          <a:extLst>
            <a:ext uri="{FF2B5EF4-FFF2-40B4-BE49-F238E27FC236}">
              <a16:creationId xmlns:a16="http://schemas.microsoft.com/office/drawing/2014/main" id="{7535AABE-0943-4B36-B57B-DADF1C2D59FE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658" name="Text Box 1">
          <a:extLst>
            <a:ext uri="{FF2B5EF4-FFF2-40B4-BE49-F238E27FC236}">
              <a16:creationId xmlns:a16="http://schemas.microsoft.com/office/drawing/2014/main" id="{9D6DE997-3EA7-43BB-9176-72A837A690F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659" name="Text Box 1">
          <a:extLst>
            <a:ext uri="{FF2B5EF4-FFF2-40B4-BE49-F238E27FC236}">
              <a16:creationId xmlns:a16="http://schemas.microsoft.com/office/drawing/2014/main" id="{DD029987-B1B5-4384-8D77-C4CA26371A41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660" name="Text Box 1">
          <a:extLst>
            <a:ext uri="{FF2B5EF4-FFF2-40B4-BE49-F238E27FC236}">
              <a16:creationId xmlns:a16="http://schemas.microsoft.com/office/drawing/2014/main" id="{C89D8AE9-CFE5-44C7-947C-5D80B05ABD3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661" name="Text Box 1">
          <a:extLst>
            <a:ext uri="{FF2B5EF4-FFF2-40B4-BE49-F238E27FC236}">
              <a16:creationId xmlns:a16="http://schemas.microsoft.com/office/drawing/2014/main" id="{AC709707-763D-4291-B710-F5E8E374D72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662" name="Text Box 1">
          <a:extLst>
            <a:ext uri="{FF2B5EF4-FFF2-40B4-BE49-F238E27FC236}">
              <a16:creationId xmlns:a16="http://schemas.microsoft.com/office/drawing/2014/main" id="{3C23DE96-B057-40DB-B8FC-426C9BF01BC2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663" name="Text Box 1">
          <a:extLst>
            <a:ext uri="{FF2B5EF4-FFF2-40B4-BE49-F238E27FC236}">
              <a16:creationId xmlns:a16="http://schemas.microsoft.com/office/drawing/2014/main" id="{167F52A5-30CE-481A-ADBB-AAA2C862F9B1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664" name="Text Box 1">
          <a:extLst>
            <a:ext uri="{FF2B5EF4-FFF2-40B4-BE49-F238E27FC236}">
              <a16:creationId xmlns:a16="http://schemas.microsoft.com/office/drawing/2014/main" id="{F53530E1-F4F3-4A9F-A0B7-E41AF0DA4CB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665" name="Text Box 1">
          <a:extLst>
            <a:ext uri="{FF2B5EF4-FFF2-40B4-BE49-F238E27FC236}">
              <a16:creationId xmlns:a16="http://schemas.microsoft.com/office/drawing/2014/main" id="{B491F9BB-87B3-4DAB-9301-653E8B7CDD8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666" name="Text Box 1">
          <a:extLst>
            <a:ext uri="{FF2B5EF4-FFF2-40B4-BE49-F238E27FC236}">
              <a16:creationId xmlns:a16="http://schemas.microsoft.com/office/drawing/2014/main" id="{A1B1E45C-C480-413C-A84D-8D9F6A4BC583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667" name="Text Box 1">
          <a:extLst>
            <a:ext uri="{FF2B5EF4-FFF2-40B4-BE49-F238E27FC236}">
              <a16:creationId xmlns:a16="http://schemas.microsoft.com/office/drawing/2014/main" id="{63DA42C1-996C-4AEA-8795-D28614098FEC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668" name="Text Box 1">
          <a:extLst>
            <a:ext uri="{FF2B5EF4-FFF2-40B4-BE49-F238E27FC236}">
              <a16:creationId xmlns:a16="http://schemas.microsoft.com/office/drawing/2014/main" id="{6778862F-5415-4E9D-A588-C457D95837C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669" name="Text Box 1">
          <a:extLst>
            <a:ext uri="{FF2B5EF4-FFF2-40B4-BE49-F238E27FC236}">
              <a16:creationId xmlns:a16="http://schemas.microsoft.com/office/drawing/2014/main" id="{49ACC67D-DDFA-4168-9728-4524262BE8A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670" name="Text Box 1">
          <a:extLst>
            <a:ext uri="{FF2B5EF4-FFF2-40B4-BE49-F238E27FC236}">
              <a16:creationId xmlns:a16="http://schemas.microsoft.com/office/drawing/2014/main" id="{AB6B7EE9-C950-46A1-95A5-B02FA7F3A2C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671" name="Text Box 1">
          <a:extLst>
            <a:ext uri="{FF2B5EF4-FFF2-40B4-BE49-F238E27FC236}">
              <a16:creationId xmlns:a16="http://schemas.microsoft.com/office/drawing/2014/main" id="{6401D9C6-D333-472C-9A1A-2FC4A1D245B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672" name="Text Box 1">
          <a:extLst>
            <a:ext uri="{FF2B5EF4-FFF2-40B4-BE49-F238E27FC236}">
              <a16:creationId xmlns:a16="http://schemas.microsoft.com/office/drawing/2014/main" id="{422D3BD3-E617-4760-A2F9-399DFA728D1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673" name="Text Box 1">
          <a:extLst>
            <a:ext uri="{FF2B5EF4-FFF2-40B4-BE49-F238E27FC236}">
              <a16:creationId xmlns:a16="http://schemas.microsoft.com/office/drawing/2014/main" id="{F6B5C4A9-5016-4557-80E2-F550DAEACEEB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674" name="Text Box 1">
          <a:extLst>
            <a:ext uri="{FF2B5EF4-FFF2-40B4-BE49-F238E27FC236}">
              <a16:creationId xmlns:a16="http://schemas.microsoft.com/office/drawing/2014/main" id="{1E9A0051-7750-40C3-BDA8-44D3E8F35A60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675" name="Text Box 1">
          <a:extLst>
            <a:ext uri="{FF2B5EF4-FFF2-40B4-BE49-F238E27FC236}">
              <a16:creationId xmlns:a16="http://schemas.microsoft.com/office/drawing/2014/main" id="{C8D64D09-1785-411F-B080-3B7C805739C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676" name="Text Box 1">
          <a:extLst>
            <a:ext uri="{FF2B5EF4-FFF2-40B4-BE49-F238E27FC236}">
              <a16:creationId xmlns:a16="http://schemas.microsoft.com/office/drawing/2014/main" id="{150FBC75-16FA-432B-AF9A-37A9A3CEBF4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677" name="Text Box 1">
          <a:extLst>
            <a:ext uri="{FF2B5EF4-FFF2-40B4-BE49-F238E27FC236}">
              <a16:creationId xmlns:a16="http://schemas.microsoft.com/office/drawing/2014/main" id="{91B1EA0D-CDA6-4BF9-82CD-FF9B00E580FE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678" name="Text Box 1">
          <a:extLst>
            <a:ext uri="{FF2B5EF4-FFF2-40B4-BE49-F238E27FC236}">
              <a16:creationId xmlns:a16="http://schemas.microsoft.com/office/drawing/2014/main" id="{C79D1670-54EF-4785-8BE7-346534669BF1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679" name="Text Box 1">
          <a:extLst>
            <a:ext uri="{FF2B5EF4-FFF2-40B4-BE49-F238E27FC236}">
              <a16:creationId xmlns:a16="http://schemas.microsoft.com/office/drawing/2014/main" id="{0B9A7823-2DE9-4830-966E-C8C1C1AE14D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680" name="Text Box 1">
          <a:extLst>
            <a:ext uri="{FF2B5EF4-FFF2-40B4-BE49-F238E27FC236}">
              <a16:creationId xmlns:a16="http://schemas.microsoft.com/office/drawing/2014/main" id="{6EE603A3-1F92-4D47-8B06-DAD49ECC7B5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681" name="Text Box 1">
          <a:extLst>
            <a:ext uri="{FF2B5EF4-FFF2-40B4-BE49-F238E27FC236}">
              <a16:creationId xmlns:a16="http://schemas.microsoft.com/office/drawing/2014/main" id="{E090F22D-CE3A-4181-9A10-D774245E6EE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682" name="Text Box 1">
          <a:extLst>
            <a:ext uri="{FF2B5EF4-FFF2-40B4-BE49-F238E27FC236}">
              <a16:creationId xmlns:a16="http://schemas.microsoft.com/office/drawing/2014/main" id="{A1D39898-022F-4BA0-BF73-0C1AF3F63BAC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683" name="Text Box 1">
          <a:extLst>
            <a:ext uri="{FF2B5EF4-FFF2-40B4-BE49-F238E27FC236}">
              <a16:creationId xmlns:a16="http://schemas.microsoft.com/office/drawing/2014/main" id="{ECDA74F0-D47F-41D7-BC94-467433FF5BF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684" name="Text Box 1">
          <a:extLst>
            <a:ext uri="{FF2B5EF4-FFF2-40B4-BE49-F238E27FC236}">
              <a16:creationId xmlns:a16="http://schemas.microsoft.com/office/drawing/2014/main" id="{C91CD5CE-B35F-4584-ADC8-A1B72708895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685" name="Text Box 1">
          <a:extLst>
            <a:ext uri="{FF2B5EF4-FFF2-40B4-BE49-F238E27FC236}">
              <a16:creationId xmlns:a16="http://schemas.microsoft.com/office/drawing/2014/main" id="{585A8C96-ADD8-49A2-9B32-F2E86693CB7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686" name="Text Box 1">
          <a:extLst>
            <a:ext uri="{FF2B5EF4-FFF2-40B4-BE49-F238E27FC236}">
              <a16:creationId xmlns:a16="http://schemas.microsoft.com/office/drawing/2014/main" id="{0EF3F135-F11F-4095-A48D-9771F2DB1033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687" name="Text Box 1">
          <a:extLst>
            <a:ext uri="{FF2B5EF4-FFF2-40B4-BE49-F238E27FC236}">
              <a16:creationId xmlns:a16="http://schemas.microsoft.com/office/drawing/2014/main" id="{70A4D1F0-15EE-4AEB-A3A6-18E577814D74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688" name="Text Box 1">
          <a:extLst>
            <a:ext uri="{FF2B5EF4-FFF2-40B4-BE49-F238E27FC236}">
              <a16:creationId xmlns:a16="http://schemas.microsoft.com/office/drawing/2014/main" id="{42F22D85-9E52-4ED8-A511-4D413FF0980C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689" name="Text Box 1">
          <a:extLst>
            <a:ext uri="{FF2B5EF4-FFF2-40B4-BE49-F238E27FC236}">
              <a16:creationId xmlns:a16="http://schemas.microsoft.com/office/drawing/2014/main" id="{B4BB3279-EC71-4026-BA8F-B4A49C3A0724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690" name="Text Box 1">
          <a:extLst>
            <a:ext uri="{FF2B5EF4-FFF2-40B4-BE49-F238E27FC236}">
              <a16:creationId xmlns:a16="http://schemas.microsoft.com/office/drawing/2014/main" id="{5E1502CE-1492-4F69-A810-503A01A0A8B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691" name="Text Box 1">
          <a:extLst>
            <a:ext uri="{FF2B5EF4-FFF2-40B4-BE49-F238E27FC236}">
              <a16:creationId xmlns:a16="http://schemas.microsoft.com/office/drawing/2014/main" id="{79CEA400-54D3-4C14-8A8E-5C174A82447F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692" name="Text Box 1">
          <a:extLst>
            <a:ext uri="{FF2B5EF4-FFF2-40B4-BE49-F238E27FC236}">
              <a16:creationId xmlns:a16="http://schemas.microsoft.com/office/drawing/2014/main" id="{45472B3E-3141-433D-804D-BA291D01D25B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693" name="Text Box 1">
          <a:extLst>
            <a:ext uri="{FF2B5EF4-FFF2-40B4-BE49-F238E27FC236}">
              <a16:creationId xmlns:a16="http://schemas.microsoft.com/office/drawing/2014/main" id="{002C4020-5618-41B4-858D-52E38DF2DE55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694" name="Text Box 1">
          <a:extLst>
            <a:ext uri="{FF2B5EF4-FFF2-40B4-BE49-F238E27FC236}">
              <a16:creationId xmlns:a16="http://schemas.microsoft.com/office/drawing/2014/main" id="{E4038436-CCCD-4FC5-A6F6-A19920A3E82B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695" name="Text Box 1">
          <a:extLst>
            <a:ext uri="{FF2B5EF4-FFF2-40B4-BE49-F238E27FC236}">
              <a16:creationId xmlns:a16="http://schemas.microsoft.com/office/drawing/2014/main" id="{0DEE2CC9-2A59-46E3-9ED0-AE8DB02127E1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696" name="Text Box 1">
          <a:extLst>
            <a:ext uri="{FF2B5EF4-FFF2-40B4-BE49-F238E27FC236}">
              <a16:creationId xmlns:a16="http://schemas.microsoft.com/office/drawing/2014/main" id="{6A6187BA-42F0-4F33-BF4C-35F2709D63CC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697" name="Text Box 1">
          <a:extLst>
            <a:ext uri="{FF2B5EF4-FFF2-40B4-BE49-F238E27FC236}">
              <a16:creationId xmlns:a16="http://schemas.microsoft.com/office/drawing/2014/main" id="{C3585D63-8A6F-4FD8-8DD7-F8140CDDEB8C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698" name="Text Box 1">
          <a:extLst>
            <a:ext uri="{FF2B5EF4-FFF2-40B4-BE49-F238E27FC236}">
              <a16:creationId xmlns:a16="http://schemas.microsoft.com/office/drawing/2014/main" id="{7915A68D-831C-441E-B9D3-C5C11F3C4993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699" name="Text Box 1">
          <a:extLst>
            <a:ext uri="{FF2B5EF4-FFF2-40B4-BE49-F238E27FC236}">
              <a16:creationId xmlns:a16="http://schemas.microsoft.com/office/drawing/2014/main" id="{970927B6-064B-4B4D-BF2A-3179F1F1246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700" name="Text Box 1">
          <a:extLst>
            <a:ext uri="{FF2B5EF4-FFF2-40B4-BE49-F238E27FC236}">
              <a16:creationId xmlns:a16="http://schemas.microsoft.com/office/drawing/2014/main" id="{F9D7FA9D-61E5-4DAA-8D18-2D2C20E69234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701" name="Text Box 1">
          <a:extLst>
            <a:ext uri="{FF2B5EF4-FFF2-40B4-BE49-F238E27FC236}">
              <a16:creationId xmlns:a16="http://schemas.microsoft.com/office/drawing/2014/main" id="{086E8B36-7D29-4C7C-8BDB-330C243964B3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702" name="Text Box 1">
          <a:extLst>
            <a:ext uri="{FF2B5EF4-FFF2-40B4-BE49-F238E27FC236}">
              <a16:creationId xmlns:a16="http://schemas.microsoft.com/office/drawing/2014/main" id="{FB01601F-672E-48C5-AC8F-68924DBA115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703" name="Text Box 1">
          <a:extLst>
            <a:ext uri="{FF2B5EF4-FFF2-40B4-BE49-F238E27FC236}">
              <a16:creationId xmlns:a16="http://schemas.microsoft.com/office/drawing/2014/main" id="{D00E23A3-DCF0-4A20-9C15-EF6874A6E97B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704" name="Text Box 1">
          <a:extLst>
            <a:ext uri="{FF2B5EF4-FFF2-40B4-BE49-F238E27FC236}">
              <a16:creationId xmlns:a16="http://schemas.microsoft.com/office/drawing/2014/main" id="{C3C4D8D3-B297-4A2D-8DE2-B1AC036F9E2F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705" name="Text Box 1">
          <a:extLst>
            <a:ext uri="{FF2B5EF4-FFF2-40B4-BE49-F238E27FC236}">
              <a16:creationId xmlns:a16="http://schemas.microsoft.com/office/drawing/2014/main" id="{F551DE80-F734-4D56-904E-A664896F012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706" name="Text Box 1">
          <a:extLst>
            <a:ext uri="{FF2B5EF4-FFF2-40B4-BE49-F238E27FC236}">
              <a16:creationId xmlns:a16="http://schemas.microsoft.com/office/drawing/2014/main" id="{925020B5-A8B5-4776-8DAF-DC2552043575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707" name="Text Box 1">
          <a:extLst>
            <a:ext uri="{FF2B5EF4-FFF2-40B4-BE49-F238E27FC236}">
              <a16:creationId xmlns:a16="http://schemas.microsoft.com/office/drawing/2014/main" id="{3E8C2EF7-3568-4E5F-A823-9A789DAE093C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708" name="Text Box 1">
          <a:extLst>
            <a:ext uri="{FF2B5EF4-FFF2-40B4-BE49-F238E27FC236}">
              <a16:creationId xmlns:a16="http://schemas.microsoft.com/office/drawing/2014/main" id="{96C72425-CBB8-4FB4-8E33-271AADE54A81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709" name="Text Box 1">
          <a:extLst>
            <a:ext uri="{FF2B5EF4-FFF2-40B4-BE49-F238E27FC236}">
              <a16:creationId xmlns:a16="http://schemas.microsoft.com/office/drawing/2014/main" id="{F5C1DDFB-B98D-4D40-A7BA-ACB5D7BFBC8B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710" name="Text Box 1">
          <a:extLst>
            <a:ext uri="{FF2B5EF4-FFF2-40B4-BE49-F238E27FC236}">
              <a16:creationId xmlns:a16="http://schemas.microsoft.com/office/drawing/2014/main" id="{B86DD163-E73B-4A04-9DE2-39D8C165E1EF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711" name="Text Box 1">
          <a:extLst>
            <a:ext uri="{FF2B5EF4-FFF2-40B4-BE49-F238E27FC236}">
              <a16:creationId xmlns:a16="http://schemas.microsoft.com/office/drawing/2014/main" id="{72F617F8-F251-40B0-9FBC-01512B100B5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712" name="Text Box 1">
          <a:extLst>
            <a:ext uri="{FF2B5EF4-FFF2-40B4-BE49-F238E27FC236}">
              <a16:creationId xmlns:a16="http://schemas.microsoft.com/office/drawing/2014/main" id="{ECA3577C-6192-4253-886D-21D65BA75732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713" name="Text Box 1">
          <a:extLst>
            <a:ext uri="{FF2B5EF4-FFF2-40B4-BE49-F238E27FC236}">
              <a16:creationId xmlns:a16="http://schemas.microsoft.com/office/drawing/2014/main" id="{44A1DDA2-95CE-4910-A7A2-8B3A6AD0D1E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714" name="Text Box 1">
          <a:extLst>
            <a:ext uri="{FF2B5EF4-FFF2-40B4-BE49-F238E27FC236}">
              <a16:creationId xmlns:a16="http://schemas.microsoft.com/office/drawing/2014/main" id="{50B8B435-9022-4AFB-88D0-6A27328E9393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715" name="Text Box 1">
          <a:extLst>
            <a:ext uri="{FF2B5EF4-FFF2-40B4-BE49-F238E27FC236}">
              <a16:creationId xmlns:a16="http://schemas.microsoft.com/office/drawing/2014/main" id="{FDA7962D-88FA-4051-8DFF-6EE77EEDFDA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716" name="Text Box 1">
          <a:extLst>
            <a:ext uri="{FF2B5EF4-FFF2-40B4-BE49-F238E27FC236}">
              <a16:creationId xmlns:a16="http://schemas.microsoft.com/office/drawing/2014/main" id="{304CB406-718F-4129-882B-3F9B920AE04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717" name="Text Box 1">
          <a:extLst>
            <a:ext uri="{FF2B5EF4-FFF2-40B4-BE49-F238E27FC236}">
              <a16:creationId xmlns:a16="http://schemas.microsoft.com/office/drawing/2014/main" id="{63EF8A4A-CABA-45D9-A429-D1D0127F481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718" name="Text Box 1">
          <a:extLst>
            <a:ext uri="{FF2B5EF4-FFF2-40B4-BE49-F238E27FC236}">
              <a16:creationId xmlns:a16="http://schemas.microsoft.com/office/drawing/2014/main" id="{444FBE90-5CEC-434E-8D12-39939027D0A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719" name="Text Box 1">
          <a:extLst>
            <a:ext uri="{FF2B5EF4-FFF2-40B4-BE49-F238E27FC236}">
              <a16:creationId xmlns:a16="http://schemas.microsoft.com/office/drawing/2014/main" id="{C4F9E23B-9698-4871-9FDA-6DF47D7C77AE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720" name="Text Box 1">
          <a:extLst>
            <a:ext uri="{FF2B5EF4-FFF2-40B4-BE49-F238E27FC236}">
              <a16:creationId xmlns:a16="http://schemas.microsoft.com/office/drawing/2014/main" id="{3F123966-0DA2-4399-94FE-629C50E4BE3C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721" name="Text Box 1">
          <a:extLst>
            <a:ext uri="{FF2B5EF4-FFF2-40B4-BE49-F238E27FC236}">
              <a16:creationId xmlns:a16="http://schemas.microsoft.com/office/drawing/2014/main" id="{CE0C194D-F2E6-437E-AFC7-94C60886EE65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722" name="Text Box 1">
          <a:extLst>
            <a:ext uri="{FF2B5EF4-FFF2-40B4-BE49-F238E27FC236}">
              <a16:creationId xmlns:a16="http://schemas.microsoft.com/office/drawing/2014/main" id="{CA2B268D-2CAC-4B4F-AFFE-2CF94FE12723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723" name="Text Box 1">
          <a:extLst>
            <a:ext uri="{FF2B5EF4-FFF2-40B4-BE49-F238E27FC236}">
              <a16:creationId xmlns:a16="http://schemas.microsoft.com/office/drawing/2014/main" id="{495F3381-BF7F-4AEA-87C1-ADFF1CC5366E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724" name="Text Box 1">
          <a:extLst>
            <a:ext uri="{FF2B5EF4-FFF2-40B4-BE49-F238E27FC236}">
              <a16:creationId xmlns:a16="http://schemas.microsoft.com/office/drawing/2014/main" id="{3B8A88E3-A3D0-4473-BD8F-8FA4D357F69F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725" name="Text Box 1">
          <a:extLst>
            <a:ext uri="{FF2B5EF4-FFF2-40B4-BE49-F238E27FC236}">
              <a16:creationId xmlns:a16="http://schemas.microsoft.com/office/drawing/2014/main" id="{31B7EA83-736C-4B03-B17A-DDDC3A2161B6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726" name="Text Box 1">
          <a:extLst>
            <a:ext uri="{FF2B5EF4-FFF2-40B4-BE49-F238E27FC236}">
              <a16:creationId xmlns:a16="http://schemas.microsoft.com/office/drawing/2014/main" id="{34839DC3-2F69-42F0-9714-69FCD3C049C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727" name="Text Box 1">
          <a:extLst>
            <a:ext uri="{FF2B5EF4-FFF2-40B4-BE49-F238E27FC236}">
              <a16:creationId xmlns:a16="http://schemas.microsoft.com/office/drawing/2014/main" id="{D6C0D98F-6CC5-4A94-B1E1-6D165E3B4153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728" name="Text Box 1">
          <a:extLst>
            <a:ext uri="{FF2B5EF4-FFF2-40B4-BE49-F238E27FC236}">
              <a16:creationId xmlns:a16="http://schemas.microsoft.com/office/drawing/2014/main" id="{42DDEDD0-A99B-427B-9CA1-5FF6C87A3E3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729" name="Text Box 1">
          <a:extLst>
            <a:ext uri="{FF2B5EF4-FFF2-40B4-BE49-F238E27FC236}">
              <a16:creationId xmlns:a16="http://schemas.microsoft.com/office/drawing/2014/main" id="{45E24FCB-0866-46ED-BDF8-79AB4C55A3BF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730" name="Text Box 1">
          <a:extLst>
            <a:ext uri="{FF2B5EF4-FFF2-40B4-BE49-F238E27FC236}">
              <a16:creationId xmlns:a16="http://schemas.microsoft.com/office/drawing/2014/main" id="{9CEDDF57-5C3E-40BF-BE87-6CA77C336063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731" name="Text Box 1">
          <a:extLst>
            <a:ext uri="{FF2B5EF4-FFF2-40B4-BE49-F238E27FC236}">
              <a16:creationId xmlns:a16="http://schemas.microsoft.com/office/drawing/2014/main" id="{7D070E1A-0B9E-4A63-A4B4-3F64787B6FC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732" name="Text Box 1">
          <a:extLst>
            <a:ext uri="{FF2B5EF4-FFF2-40B4-BE49-F238E27FC236}">
              <a16:creationId xmlns:a16="http://schemas.microsoft.com/office/drawing/2014/main" id="{EE66FF40-0EA6-4D38-A01D-4BA18BD76FCB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733" name="Text Box 1">
          <a:extLst>
            <a:ext uri="{FF2B5EF4-FFF2-40B4-BE49-F238E27FC236}">
              <a16:creationId xmlns:a16="http://schemas.microsoft.com/office/drawing/2014/main" id="{5D01579B-1725-480A-AEBC-D1A3AB8CA95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734" name="Text Box 1">
          <a:extLst>
            <a:ext uri="{FF2B5EF4-FFF2-40B4-BE49-F238E27FC236}">
              <a16:creationId xmlns:a16="http://schemas.microsoft.com/office/drawing/2014/main" id="{45B463BE-F04E-4F6A-B674-ABBB1D0A4036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735" name="Text Box 1">
          <a:extLst>
            <a:ext uri="{FF2B5EF4-FFF2-40B4-BE49-F238E27FC236}">
              <a16:creationId xmlns:a16="http://schemas.microsoft.com/office/drawing/2014/main" id="{48E649A3-CF35-4934-A7B7-CD8BFC97341E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736" name="Text Box 1">
          <a:extLst>
            <a:ext uri="{FF2B5EF4-FFF2-40B4-BE49-F238E27FC236}">
              <a16:creationId xmlns:a16="http://schemas.microsoft.com/office/drawing/2014/main" id="{624D3DFA-8600-49CC-9560-13526794F08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737" name="Text Box 1">
          <a:extLst>
            <a:ext uri="{FF2B5EF4-FFF2-40B4-BE49-F238E27FC236}">
              <a16:creationId xmlns:a16="http://schemas.microsoft.com/office/drawing/2014/main" id="{723317F9-1F10-43E8-AB89-7477BF227CEC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738" name="Text Box 1">
          <a:extLst>
            <a:ext uri="{FF2B5EF4-FFF2-40B4-BE49-F238E27FC236}">
              <a16:creationId xmlns:a16="http://schemas.microsoft.com/office/drawing/2014/main" id="{5F479DD1-B0AE-47CF-8117-A0A89B0C884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739" name="Text Box 1">
          <a:extLst>
            <a:ext uri="{FF2B5EF4-FFF2-40B4-BE49-F238E27FC236}">
              <a16:creationId xmlns:a16="http://schemas.microsoft.com/office/drawing/2014/main" id="{EC797AA4-3FC3-4F7D-BD1B-4206ADF7BA15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740" name="Text Box 1">
          <a:extLst>
            <a:ext uri="{FF2B5EF4-FFF2-40B4-BE49-F238E27FC236}">
              <a16:creationId xmlns:a16="http://schemas.microsoft.com/office/drawing/2014/main" id="{44ACED48-2141-40E8-9F81-D6AA73A68914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741" name="Text Box 1">
          <a:extLst>
            <a:ext uri="{FF2B5EF4-FFF2-40B4-BE49-F238E27FC236}">
              <a16:creationId xmlns:a16="http://schemas.microsoft.com/office/drawing/2014/main" id="{F0E593B1-6A80-4517-A4F4-0A022CBE75C5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742" name="Text Box 1">
          <a:extLst>
            <a:ext uri="{FF2B5EF4-FFF2-40B4-BE49-F238E27FC236}">
              <a16:creationId xmlns:a16="http://schemas.microsoft.com/office/drawing/2014/main" id="{C4A05A3C-69DF-44FA-AC46-6C2E38CA4C9C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743" name="Text Box 1">
          <a:extLst>
            <a:ext uri="{FF2B5EF4-FFF2-40B4-BE49-F238E27FC236}">
              <a16:creationId xmlns:a16="http://schemas.microsoft.com/office/drawing/2014/main" id="{F8DF0AB7-0D6B-4C3E-B388-86AE3DC34FE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744" name="Text Box 1">
          <a:extLst>
            <a:ext uri="{FF2B5EF4-FFF2-40B4-BE49-F238E27FC236}">
              <a16:creationId xmlns:a16="http://schemas.microsoft.com/office/drawing/2014/main" id="{04532E82-8395-49FF-87FC-85C80A202D24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745" name="Text Box 1">
          <a:extLst>
            <a:ext uri="{FF2B5EF4-FFF2-40B4-BE49-F238E27FC236}">
              <a16:creationId xmlns:a16="http://schemas.microsoft.com/office/drawing/2014/main" id="{FC0901D8-1BD8-4039-9E3F-A1F5C1F83662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746" name="Text Box 1">
          <a:extLst>
            <a:ext uri="{FF2B5EF4-FFF2-40B4-BE49-F238E27FC236}">
              <a16:creationId xmlns:a16="http://schemas.microsoft.com/office/drawing/2014/main" id="{E5F4A82A-C356-45D8-A7C7-F1F9497525B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747" name="Text Box 1">
          <a:extLst>
            <a:ext uri="{FF2B5EF4-FFF2-40B4-BE49-F238E27FC236}">
              <a16:creationId xmlns:a16="http://schemas.microsoft.com/office/drawing/2014/main" id="{21C9DCF8-8483-4706-896D-218D904B4A8E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748" name="Text Box 1">
          <a:extLst>
            <a:ext uri="{FF2B5EF4-FFF2-40B4-BE49-F238E27FC236}">
              <a16:creationId xmlns:a16="http://schemas.microsoft.com/office/drawing/2014/main" id="{BDB4D985-6420-4D24-AB86-74FF74293DBF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749" name="Text Box 1">
          <a:extLst>
            <a:ext uri="{FF2B5EF4-FFF2-40B4-BE49-F238E27FC236}">
              <a16:creationId xmlns:a16="http://schemas.microsoft.com/office/drawing/2014/main" id="{38AA1D46-7306-4B3C-B165-4262418BC422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750" name="Text Box 1">
          <a:extLst>
            <a:ext uri="{FF2B5EF4-FFF2-40B4-BE49-F238E27FC236}">
              <a16:creationId xmlns:a16="http://schemas.microsoft.com/office/drawing/2014/main" id="{5FE4784D-1CD6-4B2E-B7A0-CE9DFAA98566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751" name="Text Box 1">
          <a:extLst>
            <a:ext uri="{FF2B5EF4-FFF2-40B4-BE49-F238E27FC236}">
              <a16:creationId xmlns:a16="http://schemas.microsoft.com/office/drawing/2014/main" id="{B78792D8-7C7A-408F-AA1A-009980ADA7EE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752" name="Text Box 1">
          <a:extLst>
            <a:ext uri="{FF2B5EF4-FFF2-40B4-BE49-F238E27FC236}">
              <a16:creationId xmlns:a16="http://schemas.microsoft.com/office/drawing/2014/main" id="{609B82A5-789F-4D03-9F76-34D31FEAB9F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753" name="Text Box 1">
          <a:extLst>
            <a:ext uri="{FF2B5EF4-FFF2-40B4-BE49-F238E27FC236}">
              <a16:creationId xmlns:a16="http://schemas.microsoft.com/office/drawing/2014/main" id="{23C3433D-9065-4414-A6E5-7B29FD94F2D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754" name="Text Box 1">
          <a:extLst>
            <a:ext uri="{FF2B5EF4-FFF2-40B4-BE49-F238E27FC236}">
              <a16:creationId xmlns:a16="http://schemas.microsoft.com/office/drawing/2014/main" id="{09EF1FE0-C2DA-42EE-BEF5-CCBFD253C164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755" name="Text Box 1">
          <a:extLst>
            <a:ext uri="{FF2B5EF4-FFF2-40B4-BE49-F238E27FC236}">
              <a16:creationId xmlns:a16="http://schemas.microsoft.com/office/drawing/2014/main" id="{0DEBFBEF-0145-4EC6-8232-33E3EBBBFC70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756" name="Text Box 1">
          <a:extLst>
            <a:ext uri="{FF2B5EF4-FFF2-40B4-BE49-F238E27FC236}">
              <a16:creationId xmlns:a16="http://schemas.microsoft.com/office/drawing/2014/main" id="{63B5F848-44A8-46CC-BAB4-E873CCBB8854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757" name="Text Box 1">
          <a:extLst>
            <a:ext uri="{FF2B5EF4-FFF2-40B4-BE49-F238E27FC236}">
              <a16:creationId xmlns:a16="http://schemas.microsoft.com/office/drawing/2014/main" id="{0D17F950-3338-4F2A-9D3F-1F41EFC8251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758" name="Text Box 1">
          <a:extLst>
            <a:ext uri="{FF2B5EF4-FFF2-40B4-BE49-F238E27FC236}">
              <a16:creationId xmlns:a16="http://schemas.microsoft.com/office/drawing/2014/main" id="{A041C948-DC96-4EF9-B91B-634D521A2AA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759" name="Text Box 1">
          <a:extLst>
            <a:ext uri="{FF2B5EF4-FFF2-40B4-BE49-F238E27FC236}">
              <a16:creationId xmlns:a16="http://schemas.microsoft.com/office/drawing/2014/main" id="{D6230991-5E1F-4950-907E-927270469425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760" name="Text Box 1">
          <a:extLst>
            <a:ext uri="{FF2B5EF4-FFF2-40B4-BE49-F238E27FC236}">
              <a16:creationId xmlns:a16="http://schemas.microsoft.com/office/drawing/2014/main" id="{CD4BA517-3D51-4D20-8FBF-F84064CA64C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761" name="Text Box 1">
          <a:extLst>
            <a:ext uri="{FF2B5EF4-FFF2-40B4-BE49-F238E27FC236}">
              <a16:creationId xmlns:a16="http://schemas.microsoft.com/office/drawing/2014/main" id="{A7EA264B-04EF-47EC-BFB8-8BD7C200DE5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762" name="Text Box 1">
          <a:extLst>
            <a:ext uri="{FF2B5EF4-FFF2-40B4-BE49-F238E27FC236}">
              <a16:creationId xmlns:a16="http://schemas.microsoft.com/office/drawing/2014/main" id="{C68915DB-56F6-4EB4-96AF-4C4EA8199C10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763" name="Text Box 1">
          <a:extLst>
            <a:ext uri="{FF2B5EF4-FFF2-40B4-BE49-F238E27FC236}">
              <a16:creationId xmlns:a16="http://schemas.microsoft.com/office/drawing/2014/main" id="{E16EE323-7772-493C-A27B-CEB47AE03C0F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764" name="Text Box 1">
          <a:extLst>
            <a:ext uri="{FF2B5EF4-FFF2-40B4-BE49-F238E27FC236}">
              <a16:creationId xmlns:a16="http://schemas.microsoft.com/office/drawing/2014/main" id="{580947D3-C0E6-4375-8563-2D39119BAF43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765" name="Text Box 1">
          <a:extLst>
            <a:ext uri="{FF2B5EF4-FFF2-40B4-BE49-F238E27FC236}">
              <a16:creationId xmlns:a16="http://schemas.microsoft.com/office/drawing/2014/main" id="{F7D8608F-DFB6-449C-9449-5BD7FD30B184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766" name="Text Box 1">
          <a:extLst>
            <a:ext uri="{FF2B5EF4-FFF2-40B4-BE49-F238E27FC236}">
              <a16:creationId xmlns:a16="http://schemas.microsoft.com/office/drawing/2014/main" id="{54EC2252-8214-4B67-A55D-2B59C830BE12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767" name="Text Box 1">
          <a:extLst>
            <a:ext uri="{FF2B5EF4-FFF2-40B4-BE49-F238E27FC236}">
              <a16:creationId xmlns:a16="http://schemas.microsoft.com/office/drawing/2014/main" id="{40E35A79-89AB-4B76-AD5A-96E4EA53ECF6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768" name="Text Box 1">
          <a:extLst>
            <a:ext uri="{FF2B5EF4-FFF2-40B4-BE49-F238E27FC236}">
              <a16:creationId xmlns:a16="http://schemas.microsoft.com/office/drawing/2014/main" id="{5051C260-50D6-4330-B421-6C50AD165B00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769" name="Text Box 1">
          <a:extLst>
            <a:ext uri="{FF2B5EF4-FFF2-40B4-BE49-F238E27FC236}">
              <a16:creationId xmlns:a16="http://schemas.microsoft.com/office/drawing/2014/main" id="{5692E822-5508-40C9-8EE6-F7E39CC48DC5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770" name="Text Box 1">
          <a:extLst>
            <a:ext uri="{FF2B5EF4-FFF2-40B4-BE49-F238E27FC236}">
              <a16:creationId xmlns:a16="http://schemas.microsoft.com/office/drawing/2014/main" id="{9430F758-9783-4B32-B6D3-EAC181CC4340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771" name="Text Box 1">
          <a:extLst>
            <a:ext uri="{FF2B5EF4-FFF2-40B4-BE49-F238E27FC236}">
              <a16:creationId xmlns:a16="http://schemas.microsoft.com/office/drawing/2014/main" id="{DF13F066-2A2E-4949-B359-E189050D330C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772" name="Text Box 1">
          <a:extLst>
            <a:ext uri="{FF2B5EF4-FFF2-40B4-BE49-F238E27FC236}">
              <a16:creationId xmlns:a16="http://schemas.microsoft.com/office/drawing/2014/main" id="{C58C3CA8-19FC-4BF3-8A1B-57FE17E2A3EF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773" name="Text Box 1">
          <a:extLst>
            <a:ext uri="{FF2B5EF4-FFF2-40B4-BE49-F238E27FC236}">
              <a16:creationId xmlns:a16="http://schemas.microsoft.com/office/drawing/2014/main" id="{0844C849-989F-4255-9D51-266AC90866B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774" name="Text Box 1">
          <a:extLst>
            <a:ext uri="{FF2B5EF4-FFF2-40B4-BE49-F238E27FC236}">
              <a16:creationId xmlns:a16="http://schemas.microsoft.com/office/drawing/2014/main" id="{A6CD13BD-21BE-486B-8921-9EAA3DC28E02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775" name="Text Box 1">
          <a:extLst>
            <a:ext uri="{FF2B5EF4-FFF2-40B4-BE49-F238E27FC236}">
              <a16:creationId xmlns:a16="http://schemas.microsoft.com/office/drawing/2014/main" id="{F4969283-38C5-45FD-BB29-D95960562FAE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776" name="Text Box 1">
          <a:extLst>
            <a:ext uri="{FF2B5EF4-FFF2-40B4-BE49-F238E27FC236}">
              <a16:creationId xmlns:a16="http://schemas.microsoft.com/office/drawing/2014/main" id="{7AB86979-7165-427B-B047-094CE5627AF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777" name="Text Box 1">
          <a:extLst>
            <a:ext uri="{FF2B5EF4-FFF2-40B4-BE49-F238E27FC236}">
              <a16:creationId xmlns:a16="http://schemas.microsoft.com/office/drawing/2014/main" id="{AD46DFB4-7951-46DB-903F-2F2B67D23CFC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778" name="Text Box 1">
          <a:extLst>
            <a:ext uri="{FF2B5EF4-FFF2-40B4-BE49-F238E27FC236}">
              <a16:creationId xmlns:a16="http://schemas.microsoft.com/office/drawing/2014/main" id="{7452C476-660D-4407-BB32-9CA890B34FB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779" name="Text Box 1">
          <a:extLst>
            <a:ext uri="{FF2B5EF4-FFF2-40B4-BE49-F238E27FC236}">
              <a16:creationId xmlns:a16="http://schemas.microsoft.com/office/drawing/2014/main" id="{652170A5-1484-481B-A255-6BF067ADFFF1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780" name="Text Box 1">
          <a:extLst>
            <a:ext uri="{FF2B5EF4-FFF2-40B4-BE49-F238E27FC236}">
              <a16:creationId xmlns:a16="http://schemas.microsoft.com/office/drawing/2014/main" id="{45630536-0DE5-4308-818C-60D9F9B00FF0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781" name="Text Box 1">
          <a:extLst>
            <a:ext uri="{FF2B5EF4-FFF2-40B4-BE49-F238E27FC236}">
              <a16:creationId xmlns:a16="http://schemas.microsoft.com/office/drawing/2014/main" id="{6338ED23-AE47-4681-AEE2-D3582202050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782" name="Text Box 1">
          <a:extLst>
            <a:ext uri="{FF2B5EF4-FFF2-40B4-BE49-F238E27FC236}">
              <a16:creationId xmlns:a16="http://schemas.microsoft.com/office/drawing/2014/main" id="{DE16E321-5870-4BB5-8620-16DD108019F1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783" name="Text Box 1">
          <a:extLst>
            <a:ext uri="{FF2B5EF4-FFF2-40B4-BE49-F238E27FC236}">
              <a16:creationId xmlns:a16="http://schemas.microsoft.com/office/drawing/2014/main" id="{3DEBA51A-37DF-439E-8954-ED7592A714D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784" name="Text Box 1">
          <a:extLst>
            <a:ext uri="{FF2B5EF4-FFF2-40B4-BE49-F238E27FC236}">
              <a16:creationId xmlns:a16="http://schemas.microsoft.com/office/drawing/2014/main" id="{DAD71F3A-DD51-49C3-AD91-535A363891BC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785" name="Text Box 1">
          <a:extLst>
            <a:ext uri="{FF2B5EF4-FFF2-40B4-BE49-F238E27FC236}">
              <a16:creationId xmlns:a16="http://schemas.microsoft.com/office/drawing/2014/main" id="{E61F681C-9502-47EB-9D84-7A6E8C69680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786" name="Text Box 1">
          <a:extLst>
            <a:ext uri="{FF2B5EF4-FFF2-40B4-BE49-F238E27FC236}">
              <a16:creationId xmlns:a16="http://schemas.microsoft.com/office/drawing/2014/main" id="{B219EE45-2CC1-4CA6-96F7-D5700E7BC5F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787" name="Text Box 1">
          <a:extLst>
            <a:ext uri="{FF2B5EF4-FFF2-40B4-BE49-F238E27FC236}">
              <a16:creationId xmlns:a16="http://schemas.microsoft.com/office/drawing/2014/main" id="{251E99EB-746E-48F6-AF19-38F318DE8EE5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788" name="Text Box 1">
          <a:extLst>
            <a:ext uri="{FF2B5EF4-FFF2-40B4-BE49-F238E27FC236}">
              <a16:creationId xmlns:a16="http://schemas.microsoft.com/office/drawing/2014/main" id="{F30EC503-4F8A-4EC8-AB9A-53D395ACB4F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789" name="Text Box 1">
          <a:extLst>
            <a:ext uri="{FF2B5EF4-FFF2-40B4-BE49-F238E27FC236}">
              <a16:creationId xmlns:a16="http://schemas.microsoft.com/office/drawing/2014/main" id="{30BD3BB5-5198-44E7-90C7-6E347CB71DBC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790" name="Text Box 1">
          <a:extLst>
            <a:ext uri="{FF2B5EF4-FFF2-40B4-BE49-F238E27FC236}">
              <a16:creationId xmlns:a16="http://schemas.microsoft.com/office/drawing/2014/main" id="{21AF5C88-234C-4D40-BE48-EB3FAD761EA1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791" name="Text Box 1">
          <a:extLst>
            <a:ext uri="{FF2B5EF4-FFF2-40B4-BE49-F238E27FC236}">
              <a16:creationId xmlns:a16="http://schemas.microsoft.com/office/drawing/2014/main" id="{7904D083-112B-46C3-A86E-BD327D14461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792" name="Text Box 1">
          <a:extLst>
            <a:ext uri="{FF2B5EF4-FFF2-40B4-BE49-F238E27FC236}">
              <a16:creationId xmlns:a16="http://schemas.microsoft.com/office/drawing/2014/main" id="{614F0C61-D184-48E6-BB27-4A9720F19A7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793" name="Text Box 1">
          <a:extLst>
            <a:ext uri="{FF2B5EF4-FFF2-40B4-BE49-F238E27FC236}">
              <a16:creationId xmlns:a16="http://schemas.microsoft.com/office/drawing/2014/main" id="{B246CD42-78AA-4FC2-B282-2050B0EA8084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794" name="Text Box 1">
          <a:extLst>
            <a:ext uri="{FF2B5EF4-FFF2-40B4-BE49-F238E27FC236}">
              <a16:creationId xmlns:a16="http://schemas.microsoft.com/office/drawing/2014/main" id="{FB3A4236-80AC-49C8-A1DD-14510ACED632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795" name="Text Box 1">
          <a:extLst>
            <a:ext uri="{FF2B5EF4-FFF2-40B4-BE49-F238E27FC236}">
              <a16:creationId xmlns:a16="http://schemas.microsoft.com/office/drawing/2014/main" id="{C8D90A20-1816-40D7-BE12-139D49C7AE4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796" name="Text Box 1">
          <a:extLst>
            <a:ext uri="{FF2B5EF4-FFF2-40B4-BE49-F238E27FC236}">
              <a16:creationId xmlns:a16="http://schemas.microsoft.com/office/drawing/2014/main" id="{18972C24-2D49-4DC6-AC9F-E4CE5E5F7B20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797" name="Text Box 1">
          <a:extLst>
            <a:ext uri="{FF2B5EF4-FFF2-40B4-BE49-F238E27FC236}">
              <a16:creationId xmlns:a16="http://schemas.microsoft.com/office/drawing/2014/main" id="{15078C7C-5FC8-444D-A18F-2DBC85A057DC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798" name="Text Box 1">
          <a:extLst>
            <a:ext uri="{FF2B5EF4-FFF2-40B4-BE49-F238E27FC236}">
              <a16:creationId xmlns:a16="http://schemas.microsoft.com/office/drawing/2014/main" id="{7465068C-9F5B-4AFC-B053-3F084D0D8975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799" name="Text Box 1">
          <a:extLst>
            <a:ext uri="{FF2B5EF4-FFF2-40B4-BE49-F238E27FC236}">
              <a16:creationId xmlns:a16="http://schemas.microsoft.com/office/drawing/2014/main" id="{0AB462C9-D380-47C8-8884-F842EE9D634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800" name="Text Box 1">
          <a:extLst>
            <a:ext uri="{FF2B5EF4-FFF2-40B4-BE49-F238E27FC236}">
              <a16:creationId xmlns:a16="http://schemas.microsoft.com/office/drawing/2014/main" id="{8D350966-B711-4F5E-B825-CA9E23A9694F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801" name="Text Box 1">
          <a:extLst>
            <a:ext uri="{FF2B5EF4-FFF2-40B4-BE49-F238E27FC236}">
              <a16:creationId xmlns:a16="http://schemas.microsoft.com/office/drawing/2014/main" id="{256CEBA7-4143-4F28-AE24-F982F8CF861F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802" name="Text Box 1">
          <a:extLst>
            <a:ext uri="{FF2B5EF4-FFF2-40B4-BE49-F238E27FC236}">
              <a16:creationId xmlns:a16="http://schemas.microsoft.com/office/drawing/2014/main" id="{84BB3430-EDDD-487D-8455-4984CA845434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803" name="Text Box 1">
          <a:extLst>
            <a:ext uri="{FF2B5EF4-FFF2-40B4-BE49-F238E27FC236}">
              <a16:creationId xmlns:a16="http://schemas.microsoft.com/office/drawing/2014/main" id="{BCD5989F-A83A-4F9A-9AC3-DDB1815C05B0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804" name="Text Box 1">
          <a:extLst>
            <a:ext uri="{FF2B5EF4-FFF2-40B4-BE49-F238E27FC236}">
              <a16:creationId xmlns:a16="http://schemas.microsoft.com/office/drawing/2014/main" id="{EC9C2F41-A361-4877-9931-E967F7FDD190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805" name="Text Box 1">
          <a:extLst>
            <a:ext uri="{FF2B5EF4-FFF2-40B4-BE49-F238E27FC236}">
              <a16:creationId xmlns:a16="http://schemas.microsoft.com/office/drawing/2014/main" id="{1FE3C427-2ACF-4901-8A40-72650471A8D6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806" name="Text Box 1">
          <a:extLst>
            <a:ext uri="{FF2B5EF4-FFF2-40B4-BE49-F238E27FC236}">
              <a16:creationId xmlns:a16="http://schemas.microsoft.com/office/drawing/2014/main" id="{C4D2C642-5B86-4685-BE94-F2ED4818FBF5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807" name="Text Box 1">
          <a:extLst>
            <a:ext uri="{FF2B5EF4-FFF2-40B4-BE49-F238E27FC236}">
              <a16:creationId xmlns:a16="http://schemas.microsoft.com/office/drawing/2014/main" id="{48AF8BD1-8002-4EE6-83E4-8F023E9889D5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808" name="Text Box 1">
          <a:extLst>
            <a:ext uri="{FF2B5EF4-FFF2-40B4-BE49-F238E27FC236}">
              <a16:creationId xmlns:a16="http://schemas.microsoft.com/office/drawing/2014/main" id="{9D14A3D3-7BAD-4EFD-BCBA-482446C88BC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809" name="Text Box 1">
          <a:extLst>
            <a:ext uri="{FF2B5EF4-FFF2-40B4-BE49-F238E27FC236}">
              <a16:creationId xmlns:a16="http://schemas.microsoft.com/office/drawing/2014/main" id="{E5B0A5B9-04D4-475C-B7BD-BA1196A99D80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810" name="Text Box 1">
          <a:extLst>
            <a:ext uri="{FF2B5EF4-FFF2-40B4-BE49-F238E27FC236}">
              <a16:creationId xmlns:a16="http://schemas.microsoft.com/office/drawing/2014/main" id="{7C26D78A-D70A-42F3-BB0F-64192AEA157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811" name="Text Box 1">
          <a:extLst>
            <a:ext uri="{FF2B5EF4-FFF2-40B4-BE49-F238E27FC236}">
              <a16:creationId xmlns:a16="http://schemas.microsoft.com/office/drawing/2014/main" id="{D08A2315-3BC3-4189-8BAD-9D2D98E68C3B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812" name="Text Box 1">
          <a:extLst>
            <a:ext uri="{FF2B5EF4-FFF2-40B4-BE49-F238E27FC236}">
              <a16:creationId xmlns:a16="http://schemas.microsoft.com/office/drawing/2014/main" id="{4733619F-C77D-47FC-BC83-1FB2A40DDD22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813" name="Text Box 1">
          <a:extLst>
            <a:ext uri="{FF2B5EF4-FFF2-40B4-BE49-F238E27FC236}">
              <a16:creationId xmlns:a16="http://schemas.microsoft.com/office/drawing/2014/main" id="{6384D012-A270-4546-A139-ABA9EA29DEF5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814" name="Text Box 1">
          <a:extLst>
            <a:ext uri="{FF2B5EF4-FFF2-40B4-BE49-F238E27FC236}">
              <a16:creationId xmlns:a16="http://schemas.microsoft.com/office/drawing/2014/main" id="{0535882C-2A8D-45A6-B79D-FCF2F7C0BD3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815" name="Text Box 1">
          <a:extLst>
            <a:ext uri="{FF2B5EF4-FFF2-40B4-BE49-F238E27FC236}">
              <a16:creationId xmlns:a16="http://schemas.microsoft.com/office/drawing/2014/main" id="{EF7645C4-749B-4BAA-B8C4-261394634D55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816" name="Text Box 1">
          <a:extLst>
            <a:ext uri="{FF2B5EF4-FFF2-40B4-BE49-F238E27FC236}">
              <a16:creationId xmlns:a16="http://schemas.microsoft.com/office/drawing/2014/main" id="{A76603DA-2546-4EC1-97FA-CF3189AD2973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175260</xdr:rowOff>
    </xdr:to>
    <xdr:sp macro="" textlink="">
      <xdr:nvSpPr>
        <xdr:cNvPr id="6817" name="Text Box 1">
          <a:extLst>
            <a:ext uri="{FF2B5EF4-FFF2-40B4-BE49-F238E27FC236}">
              <a16:creationId xmlns:a16="http://schemas.microsoft.com/office/drawing/2014/main" id="{5168D0E6-5896-491A-B90F-D1D7762F823E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818" name="Text Box 1">
          <a:extLst>
            <a:ext uri="{FF2B5EF4-FFF2-40B4-BE49-F238E27FC236}">
              <a16:creationId xmlns:a16="http://schemas.microsoft.com/office/drawing/2014/main" id="{B270B882-41F5-4C98-828F-3AC03158BC62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819" name="Text Box 1">
          <a:extLst>
            <a:ext uri="{FF2B5EF4-FFF2-40B4-BE49-F238E27FC236}">
              <a16:creationId xmlns:a16="http://schemas.microsoft.com/office/drawing/2014/main" id="{BEBD826E-72AD-42F8-8B10-E2FD5F49658F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820" name="Text Box 1">
          <a:extLst>
            <a:ext uri="{FF2B5EF4-FFF2-40B4-BE49-F238E27FC236}">
              <a16:creationId xmlns:a16="http://schemas.microsoft.com/office/drawing/2014/main" id="{1E6F1D8D-257F-4631-8F31-B0CEB62F0851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821" name="Text Box 1">
          <a:extLst>
            <a:ext uri="{FF2B5EF4-FFF2-40B4-BE49-F238E27FC236}">
              <a16:creationId xmlns:a16="http://schemas.microsoft.com/office/drawing/2014/main" id="{5BD43294-BB59-4570-9944-F96B8DA8B82C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822" name="Text Box 1">
          <a:extLst>
            <a:ext uri="{FF2B5EF4-FFF2-40B4-BE49-F238E27FC236}">
              <a16:creationId xmlns:a16="http://schemas.microsoft.com/office/drawing/2014/main" id="{33BBA87C-7459-426F-8DF4-7A649E8D6CB5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823" name="Text Box 1">
          <a:extLst>
            <a:ext uri="{FF2B5EF4-FFF2-40B4-BE49-F238E27FC236}">
              <a16:creationId xmlns:a16="http://schemas.microsoft.com/office/drawing/2014/main" id="{B85EB3A4-D781-45A6-A27F-80FCC45C97E2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824" name="Text Box 1">
          <a:extLst>
            <a:ext uri="{FF2B5EF4-FFF2-40B4-BE49-F238E27FC236}">
              <a16:creationId xmlns:a16="http://schemas.microsoft.com/office/drawing/2014/main" id="{576B814D-2FE9-47EB-95AC-3BB63D94E73F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825" name="Text Box 1">
          <a:extLst>
            <a:ext uri="{FF2B5EF4-FFF2-40B4-BE49-F238E27FC236}">
              <a16:creationId xmlns:a16="http://schemas.microsoft.com/office/drawing/2014/main" id="{B0F30DDF-3A6F-4D3C-BFAE-67ABED498431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826" name="Text Box 1">
          <a:extLst>
            <a:ext uri="{FF2B5EF4-FFF2-40B4-BE49-F238E27FC236}">
              <a16:creationId xmlns:a16="http://schemas.microsoft.com/office/drawing/2014/main" id="{FF01A4FF-CE2D-4C12-96A0-D2D10120020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827" name="Text Box 1">
          <a:extLst>
            <a:ext uri="{FF2B5EF4-FFF2-40B4-BE49-F238E27FC236}">
              <a16:creationId xmlns:a16="http://schemas.microsoft.com/office/drawing/2014/main" id="{9D535CCC-DFF7-4D3B-B616-C68E17298E76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828" name="Text Box 1">
          <a:extLst>
            <a:ext uri="{FF2B5EF4-FFF2-40B4-BE49-F238E27FC236}">
              <a16:creationId xmlns:a16="http://schemas.microsoft.com/office/drawing/2014/main" id="{9ECA4F7C-ABB8-4314-B1CF-0E62619F609E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829" name="Text Box 1">
          <a:extLst>
            <a:ext uri="{FF2B5EF4-FFF2-40B4-BE49-F238E27FC236}">
              <a16:creationId xmlns:a16="http://schemas.microsoft.com/office/drawing/2014/main" id="{6FBC1B0E-09D4-4289-B265-CB31545649D2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830" name="Text Box 1">
          <a:extLst>
            <a:ext uri="{FF2B5EF4-FFF2-40B4-BE49-F238E27FC236}">
              <a16:creationId xmlns:a16="http://schemas.microsoft.com/office/drawing/2014/main" id="{D1CAB82E-352E-4FA2-ABC3-AF4E7D69A87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831" name="Text Box 1">
          <a:extLst>
            <a:ext uri="{FF2B5EF4-FFF2-40B4-BE49-F238E27FC236}">
              <a16:creationId xmlns:a16="http://schemas.microsoft.com/office/drawing/2014/main" id="{3703DD77-1680-481F-B242-27179DC87AB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832" name="Text Box 1">
          <a:extLst>
            <a:ext uri="{FF2B5EF4-FFF2-40B4-BE49-F238E27FC236}">
              <a16:creationId xmlns:a16="http://schemas.microsoft.com/office/drawing/2014/main" id="{90E8B83E-3EBF-4B0D-A876-DFF9237C845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833" name="Text Box 1">
          <a:extLst>
            <a:ext uri="{FF2B5EF4-FFF2-40B4-BE49-F238E27FC236}">
              <a16:creationId xmlns:a16="http://schemas.microsoft.com/office/drawing/2014/main" id="{E466CE9A-A536-43E7-A7A2-5F3EBCDA5EE6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834" name="Text Box 1">
          <a:extLst>
            <a:ext uri="{FF2B5EF4-FFF2-40B4-BE49-F238E27FC236}">
              <a16:creationId xmlns:a16="http://schemas.microsoft.com/office/drawing/2014/main" id="{54592AFF-4CC3-4E40-9D87-D9DE5452325E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835" name="Text Box 1">
          <a:extLst>
            <a:ext uri="{FF2B5EF4-FFF2-40B4-BE49-F238E27FC236}">
              <a16:creationId xmlns:a16="http://schemas.microsoft.com/office/drawing/2014/main" id="{2A28FA15-6C04-4AFA-BA20-644BB1539201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836" name="Text Box 1">
          <a:extLst>
            <a:ext uri="{FF2B5EF4-FFF2-40B4-BE49-F238E27FC236}">
              <a16:creationId xmlns:a16="http://schemas.microsoft.com/office/drawing/2014/main" id="{C6AA39D1-7E24-4599-8078-CDB222192654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837" name="Text Box 1">
          <a:extLst>
            <a:ext uri="{FF2B5EF4-FFF2-40B4-BE49-F238E27FC236}">
              <a16:creationId xmlns:a16="http://schemas.microsoft.com/office/drawing/2014/main" id="{0DAD3BAD-B6B0-445B-BCDA-C596BFC95A8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838" name="Text Box 1">
          <a:extLst>
            <a:ext uri="{FF2B5EF4-FFF2-40B4-BE49-F238E27FC236}">
              <a16:creationId xmlns:a16="http://schemas.microsoft.com/office/drawing/2014/main" id="{4C3558F7-910F-47C3-9E4D-723B01A22F32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839" name="Text Box 1">
          <a:extLst>
            <a:ext uri="{FF2B5EF4-FFF2-40B4-BE49-F238E27FC236}">
              <a16:creationId xmlns:a16="http://schemas.microsoft.com/office/drawing/2014/main" id="{2D35485B-01E2-4087-A82E-D46314050ACB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840" name="Text Box 1">
          <a:extLst>
            <a:ext uri="{FF2B5EF4-FFF2-40B4-BE49-F238E27FC236}">
              <a16:creationId xmlns:a16="http://schemas.microsoft.com/office/drawing/2014/main" id="{B5CA809C-9C61-4E85-A9C9-CDFE6166D9D2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841" name="Text Box 1">
          <a:extLst>
            <a:ext uri="{FF2B5EF4-FFF2-40B4-BE49-F238E27FC236}">
              <a16:creationId xmlns:a16="http://schemas.microsoft.com/office/drawing/2014/main" id="{5D7B1C38-E6D7-4293-86E3-A3B6FF7E9F64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842" name="Text Box 1">
          <a:extLst>
            <a:ext uri="{FF2B5EF4-FFF2-40B4-BE49-F238E27FC236}">
              <a16:creationId xmlns:a16="http://schemas.microsoft.com/office/drawing/2014/main" id="{67F3A035-0844-42CD-AB70-B431D7F74441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843" name="Text Box 1">
          <a:extLst>
            <a:ext uri="{FF2B5EF4-FFF2-40B4-BE49-F238E27FC236}">
              <a16:creationId xmlns:a16="http://schemas.microsoft.com/office/drawing/2014/main" id="{60885EFD-4BCA-45B6-A5B5-7C0910FF71E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844" name="Text Box 1">
          <a:extLst>
            <a:ext uri="{FF2B5EF4-FFF2-40B4-BE49-F238E27FC236}">
              <a16:creationId xmlns:a16="http://schemas.microsoft.com/office/drawing/2014/main" id="{3FADB124-317B-4C0E-8A50-D1772C41CA5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845" name="Text Box 1">
          <a:extLst>
            <a:ext uri="{FF2B5EF4-FFF2-40B4-BE49-F238E27FC236}">
              <a16:creationId xmlns:a16="http://schemas.microsoft.com/office/drawing/2014/main" id="{255E10A7-1224-451C-BECF-665FDC233BE6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846" name="Text Box 1">
          <a:extLst>
            <a:ext uri="{FF2B5EF4-FFF2-40B4-BE49-F238E27FC236}">
              <a16:creationId xmlns:a16="http://schemas.microsoft.com/office/drawing/2014/main" id="{10849AA3-D128-4378-8541-62804E9F2004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847" name="Text Box 1">
          <a:extLst>
            <a:ext uri="{FF2B5EF4-FFF2-40B4-BE49-F238E27FC236}">
              <a16:creationId xmlns:a16="http://schemas.microsoft.com/office/drawing/2014/main" id="{93EF25BD-81F9-4087-92EB-10876C5236D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848" name="Text Box 1">
          <a:extLst>
            <a:ext uri="{FF2B5EF4-FFF2-40B4-BE49-F238E27FC236}">
              <a16:creationId xmlns:a16="http://schemas.microsoft.com/office/drawing/2014/main" id="{5E87231F-AB6C-43FF-ADE0-A7CE1150DDE3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849" name="Text Box 1">
          <a:extLst>
            <a:ext uri="{FF2B5EF4-FFF2-40B4-BE49-F238E27FC236}">
              <a16:creationId xmlns:a16="http://schemas.microsoft.com/office/drawing/2014/main" id="{A03347B4-9879-4D16-BFE0-7D476120E5E3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850" name="Text Box 1">
          <a:extLst>
            <a:ext uri="{FF2B5EF4-FFF2-40B4-BE49-F238E27FC236}">
              <a16:creationId xmlns:a16="http://schemas.microsoft.com/office/drawing/2014/main" id="{3E885CAB-0189-48A4-8DAD-195FE2339216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851" name="Text Box 1">
          <a:extLst>
            <a:ext uri="{FF2B5EF4-FFF2-40B4-BE49-F238E27FC236}">
              <a16:creationId xmlns:a16="http://schemas.microsoft.com/office/drawing/2014/main" id="{2E7A7F70-D5C4-4A51-849A-2DEE7AFA7CC5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60960</xdr:rowOff>
    </xdr:to>
    <xdr:sp macro="" textlink="">
      <xdr:nvSpPr>
        <xdr:cNvPr id="6852" name="Text Box 1">
          <a:extLst>
            <a:ext uri="{FF2B5EF4-FFF2-40B4-BE49-F238E27FC236}">
              <a16:creationId xmlns:a16="http://schemas.microsoft.com/office/drawing/2014/main" id="{025F5178-2475-4FB3-80C3-ABE5F8E2A56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853" name="Text Box 1">
          <a:extLst>
            <a:ext uri="{FF2B5EF4-FFF2-40B4-BE49-F238E27FC236}">
              <a16:creationId xmlns:a16="http://schemas.microsoft.com/office/drawing/2014/main" id="{87CF015A-F4DD-4D9D-9B41-9163ACD3BC5E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854" name="Text Box 1">
          <a:extLst>
            <a:ext uri="{FF2B5EF4-FFF2-40B4-BE49-F238E27FC236}">
              <a16:creationId xmlns:a16="http://schemas.microsoft.com/office/drawing/2014/main" id="{7DA298D9-DBEA-467B-9A19-A77A4AD72750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855" name="Text Box 1">
          <a:extLst>
            <a:ext uri="{FF2B5EF4-FFF2-40B4-BE49-F238E27FC236}">
              <a16:creationId xmlns:a16="http://schemas.microsoft.com/office/drawing/2014/main" id="{5671DEFB-9311-4F0B-9C30-29B435C98872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856" name="Text Box 1">
          <a:extLst>
            <a:ext uri="{FF2B5EF4-FFF2-40B4-BE49-F238E27FC236}">
              <a16:creationId xmlns:a16="http://schemas.microsoft.com/office/drawing/2014/main" id="{8E935D16-742F-4099-927D-289E4A346C4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857" name="Text Box 1">
          <a:extLst>
            <a:ext uri="{FF2B5EF4-FFF2-40B4-BE49-F238E27FC236}">
              <a16:creationId xmlns:a16="http://schemas.microsoft.com/office/drawing/2014/main" id="{8565A447-44BA-4E83-AF3E-A501DBA0ACB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858" name="Text Box 1">
          <a:extLst>
            <a:ext uri="{FF2B5EF4-FFF2-40B4-BE49-F238E27FC236}">
              <a16:creationId xmlns:a16="http://schemas.microsoft.com/office/drawing/2014/main" id="{FC11C697-3EEF-4953-AA7D-5C2C65867C23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859" name="Text Box 1">
          <a:extLst>
            <a:ext uri="{FF2B5EF4-FFF2-40B4-BE49-F238E27FC236}">
              <a16:creationId xmlns:a16="http://schemas.microsoft.com/office/drawing/2014/main" id="{60B633CE-5E7F-4952-9669-FEA8BCCDE552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860" name="Text Box 1">
          <a:extLst>
            <a:ext uri="{FF2B5EF4-FFF2-40B4-BE49-F238E27FC236}">
              <a16:creationId xmlns:a16="http://schemas.microsoft.com/office/drawing/2014/main" id="{985B2BEB-967C-4202-AB56-26E6DF13E36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861" name="Text Box 1">
          <a:extLst>
            <a:ext uri="{FF2B5EF4-FFF2-40B4-BE49-F238E27FC236}">
              <a16:creationId xmlns:a16="http://schemas.microsoft.com/office/drawing/2014/main" id="{E360B68A-8A8A-4813-823C-0684EB532E76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862" name="Text Box 1">
          <a:extLst>
            <a:ext uri="{FF2B5EF4-FFF2-40B4-BE49-F238E27FC236}">
              <a16:creationId xmlns:a16="http://schemas.microsoft.com/office/drawing/2014/main" id="{E2D39CF0-FC1D-4578-8501-06F57B263D92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863" name="Text Box 1">
          <a:extLst>
            <a:ext uri="{FF2B5EF4-FFF2-40B4-BE49-F238E27FC236}">
              <a16:creationId xmlns:a16="http://schemas.microsoft.com/office/drawing/2014/main" id="{F2DF4476-26AB-493A-8050-E77C68CE64F5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864" name="Text Box 1">
          <a:extLst>
            <a:ext uri="{FF2B5EF4-FFF2-40B4-BE49-F238E27FC236}">
              <a16:creationId xmlns:a16="http://schemas.microsoft.com/office/drawing/2014/main" id="{D1B83ECC-2A14-4B41-B4F4-CE7094A7EAE0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865" name="Text Box 1">
          <a:extLst>
            <a:ext uri="{FF2B5EF4-FFF2-40B4-BE49-F238E27FC236}">
              <a16:creationId xmlns:a16="http://schemas.microsoft.com/office/drawing/2014/main" id="{1E0ADFBD-E96E-4259-B4BE-2D8B624551B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866" name="Text Box 1">
          <a:extLst>
            <a:ext uri="{FF2B5EF4-FFF2-40B4-BE49-F238E27FC236}">
              <a16:creationId xmlns:a16="http://schemas.microsoft.com/office/drawing/2014/main" id="{2F10526A-1312-4C3E-B0D0-64AE9E32474E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867" name="Text Box 1">
          <a:extLst>
            <a:ext uri="{FF2B5EF4-FFF2-40B4-BE49-F238E27FC236}">
              <a16:creationId xmlns:a16="http://schemas.microsoft.com/office/drawing/2014/main" id="{9EE87000-F4D3-4586-96A1-3F7E64A7B810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868" name="Text Box 1">
          <a:extLst>
            <a:ext uri="{FF2B5EF4-FFF2-40B4-BE49-F238E27FC236}">
              <a16:creationId xmlns:a16="http://schemas.microsoft.com/office/drawing/2014/main" id="{E97E8F4D-87D9-47C9-9CF9-2C651F97B04C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869" name="Text Box 1">
          <a:extLst>
            <a:ext uri="{FF2B5EF4-FFF2-40B4-BE49-F238E27FC236}">
              <a16:creationId xmlns:a16="http://schemas.microsoft.com/office/drawing/2014/main" id="{B1B28D0F-55CE-41CA-8DCE-0EF70F4D8C7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870" name="Text Box 1">
          <a:extLst>
            <a:ext uri="{FF2B5EF4-FFF2-40B4-BE49-F238E27FC236}">
              <a16:creationId xmlns:a16="http://schemas.microsoft.com/office/drawing/2014/main" id="{166895F2-08D8-419E-9EEB-EA58B8B8E4B0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871" name="Text Box 1">
          <a:extLst>
            <a:ext uri="{FF2B5EF4-FFF2-40B4-BE49-F238E27FC236}">
              <a16:creationId xmlns:a16="http://schemas.microsoft.com/office/drawing/2014/main" id="{84B1882C-DAB3-4A1C-A5CB-E32288E8D797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872" name="Text Box 1">
          <a:extLst>
            <a:ext uri="{FF2B5EF4-FFF2-40B4-BE49-F238E27FC236}">
              <a16:creationId xmlns:a16="http://schemas.microsoft.com/office/drawing/2014/main" id="{95E39684-54AB-4AAA-9563-CFEE1CFC5D7B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873" name="Text Box 1">
          <a:extLst>
            <a:ext uri="{FF2B5EF4-FFF2-40B4-BE49-F238E27FC236}">
              <a16:creationId xmlns:a16="http://schemas.microsoft.com/office/drawing/2014/main" id="{1158B673-0E38-4E17-A716-D0969182725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874" name="Text Box 1">
          <a:extLst>
            <a:ext uri="{FF2B5EF4-FFF2-40B4-BE49-F238E27FC236}">
              <a16:creationId xmlns:a16="http://schemas.microsoft.com/office/drawing/2014/main" id="{260F3AE2-4782-49EF-8EC5-2C84005E37BE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875" name="Text Box 1">
          <a:extLst>
            <a:ext uri="{FF2B5EF4-FFF2-40B4-BE49-F238E27FC236}">
              <a16:creationId xmlns:a16="http://schemas.microsoft.com/office/drawing/2014/main" id="{0A0A6070-F946-47B1-A2C4-673F4E81493D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876" name="Text Box 1">
          <a:extLst>
            <a:ext uri="{FF2B5EF4-FFF2-40B4-BE49-F238E27FC236}">
              <a16:creationId xmlns:a16="http://schemas.microsoft.com/office/drawing/2014/main" id="{BA132FD6-6589-4D0F-82F6-92A10C38EB43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877" name="Text Box 1">
          <a:extLst>
            <a:ext uri="{FF2B5EF4-FFF2-40B4-BE49-F238E27FC236}">
              <a16:creationId xmlns:a16="http://schemas.microsoft.com/office/drawing/2014/main" id="{3CEA8A3D-B16E-4584-A0AB-F78345E83CC4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878" name="Text Box 1">
          <a:extLst>
            <a:ext uri="{FF2B5EF4-FFF2-40B4-BE49-F238E27FC236}">
              <a16:creationId xmlns:a16="http://schemas.microsoft.com/office/drawing/2014/main" id="{008D6F01-EDC3-41A7-9658-C55E128B7474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879" name="Text Box 1">
          <a:extLst>
            <a:ext uri="{FF2B5EF4-FFF2-40B4-BE49-F238E27FC236}">
              <a16:creationId xmlns:a16="http://schemas.microsoft.com/office/drawing/2014/main" id="{3DA183D0-FD99-446A-8A2E-632511509AD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880" name="Text Box 1">
          <a:extLst>
            <a:ext uri="{FF2B5EF4-FFF2-40B4-BE49-F238E27FC236}">
              <a16:creationId xmlns:a16="http://schemas.microsoft.com/office/drawing/2014/main" id="{3168FD04-8CC1-4B93-B50C-F38750F89AD1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881" name="Text Box 1">
          <a:extLst>
            <a:ext uri="{FF2B5EF4-FFF2-40B4-BE49-F238E27FC236}">
              <a16:creationId xmlns:a16="http://schemas.microsoft.com/office/drawing/2014/main" id="{D588B94F-7664-4550-A1AD-A48CF6540ED2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882" name="Text Box 1">
          <a:extLst>
            <a:ext uri="{FF2B5EF4-FFF2-40B4-BE49-F238E27FC236}">
              <a16:creationId xmlns:a16="http://schemas.microsoft.com/office/drawing/2014/main" id="{11DE1E4A-5843-4098-92F1-838DD2CA01CF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883" name="Text Box 1">
          <a:extLst>
            <a:ext uri="{FF2B5EF4-FFF2-40B4-BE49-F238E27FC236}">
              <a16:creationId xmlns:a16="http://schemas.microsoft.com/office/drawing/2014/main" id="{1F5DF9CE-3C77-495B-A3C4-C324D91508E9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38100</xdr:rowOff>
    </xdr:to>
    <xdr:sp macro="" textlink="">
      <xdr:nvSpPr>
        <xdr:cNvPr id="6884" name="Text Box 1">
          <a:extLst>
            <a:ext uri="{FF2B5EF4-FFF2-40B4-BE49-F238E27FC236}">
              <a16:creationId xmlns:a16="http://schemas.microsoft.com/office/drawing/2014/main" id="{18768762-D8B1-450D-891A-7168E65E3BDB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22860</xdr:rowOff>
    </xdr:to>
    <xdr:sp macro="" textlink="">
      <xdr:nvSpPr>
        <xdr:cNvPr id="6885" name="Text Box 1">
          <a:extLst>
            <a:ext uri="{FF2B5EF4-FFF2-40B4-BE49-F238E27FC236}">
              <a16:creationId xmlns:a16="http://schemas.microsoft.com/office/drawing/2014/main" id="{0B24B77D-9EA8-4F0F-A08A-C92A046AA860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886" name="Text Box 1">
          <a:extLst>
            <a:ext uri="{FF2B5EF4-FFF2-40B4-BE49-F238E27FC236}">
              <a16:creationId xmlns:a16="http://schemas.microsoft.com/office/drawing/2014/main" id="{4587F321-2F3A-48D9-8F11-D06904FF5CE8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887" name="Text Box 1">
          <a:extLst>
            <a:ext uri="{FF2B5EF4-FFF2-40B4-BE49-F238E27FC236}">
              <a16:creationId xmlns:a16="http://schemas.microsoft.com/office/drawing/2014/main" id="{F1007BF8-39B2-4CEE-A46F-4AE8B508E1D0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888" name="Text Box 1">
          <a:extLst>
            <a:ext uri="{FF2B5EF4-FFF2-40B4-BE49-F238E27FC236}">
              <a16:creationId xmlns:a16="http://schemas.microsoft.com/office/drawing/2014/main" id="{B2CC418A-5A87-4A7F-B6E0-0C5F5C03DB5A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54</xdr:row>
      <xdr:rowOff>0</xdr:rowOff>
    </xdr:from>
    <xdr:to>
      <xdr:col>0</xdr:col>
      <xdr:colOff>586740</xdr:colOff>
      <xdr:row>55</xdr:row>
      <xdr:rowOff>0</xdr:rowOff>
    </xdr:to>
    <xdr:sp macro="" textlink="">
      <xdr:nvSpPr>
        <xdr:cNvPr id="6889" name="Text Box 1">
          <a:extLst>
            <a:ext uri="{FF2B5EF4-FFF2-40B4-BE49-F238E27FC236}">
              <a16:creationId xmlns:a16="http://schemas.microsoft.com/office/drawing/2014/main" id="{1ED15876-6E48-4EA5-B9AE-1FEEA87F7F0B}"/>
            </a:ext>
          </a:extLst>
        </xdr:cNvPr>
        <xdr:cNvSpPr txBox="1">
          <a:spLocks noChangeArrowheads="1"/>
        </xdr:cNvSpPr>
      </xdr:nvSpPr>
      <xdr:spPr bwMode="auto">
        <a:xfrm>
          <a:off x="510540" y="7711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6890" name="Text Box 1">
          <a:extLst>
            <a:ext uri="{FF2B5EF4-FFF2-40B4-BE49-F238E27FC236}">
              <a16:creationId xmlns:a16="http://schemas.microsoft.com/office/drawing/2014/main" id="{22F7BCF9-8E8C-49DD-876F-629DE9991249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6891" name="Text Box 1">
          <a:extLst>
            <a:ext uri="{FF2B5EF4-FFF2-40B4-BE49-F238E27FC236}">
              <a16:creationId xmlns:a16="http://schemas.microsoft.com/office/drawing/2014/main" id="{84D74806-564B-401D-85E0-64E54D29E49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6892" name="Text Box 1">
          <a:extLst>
            <a:ext uri="{FF2B5EF4-FFF2-40B4-BE49-F238E27FC236}">
              <a16:creationId xmlns:a16="http://schemas.microsoft.com/office/drawing/2014/main" id="{5F440949-9741-4925-BDD2-9D6AD5E83E2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6893" name="Text Box 1">
          <a:extLst>
            <a:ext uri="{FF2B5EF4-FFF2-40B4-BE49-F238E27FC236}">
              <a16:creationId xmlns:a16="http://schemas.microsoft.com/office/drawing/2014/main" id="{ECB6087D-99E3-4EF0-A25F-5CF05485071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6894" name="Text Box 1">
          <a:extLst>
            <a:ext uri="{FF2B5EF4-FFF2-40B4-BE49-F238E27FC236}">
              <a16:creationId xmlns:a16="http://schemas.microsoft.com/office/drawing/2014/main" id="{FAE208EC-2CBA-40A0-9EE0-65DB3C62EE7E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6895" name="Text Box 1">
          <a:extLst>
            <a:ext uri="{FF2B5EF4-FFF2-40B4-BE49-F238E27FC236}">
              <a16:creationId xmlns:a16="http://schemas.microsoft.com/office/drawing/2014/main" id="{1579008D-63CB-49BC-A6A5-60A2F4ADA510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6896" name="Text Box 1">
          <a:extLst>
            <a:ext uri="{FF2B5EF4-FFF2-40B4-BE49-F238E27FC236}">
              <a16:creationId xmlns:a16="http://schemas.microsoft.com/office/drawing/2014/main" id="{C89449D5-50D6-42AB-8238-6C5D0876998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6897" name="Text Box 1">
          <a:extLst>
            <a:ext uri="{FF2B5EF4-FFF2-40B4-BE49-F238E27FC236}">
              <a16:creationId xmlns:a16="http://schemas.microsoft.com/office/drawing/2014/main" id="{DF25A75F-C817-4BFA-8E63-809DC7389B4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6898" name="Text Box 1">
          <a:extLst>
            <a:ext uri="{FF2B5EF4-FFF2-40B4-BE49-F238E27FC236}">
              <a16:creationId xmlns:a16="http://schemas.microsoft.com/office/drawing/2014/main" id="{5EE77447-DDD4-48B2-898F-9DF13FB36459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6899" name="Text Box 1">
          <a:extLst>
            <a:ext uri="{FF2B5EF4-FFF2-40B4-BE49-F238E27FC236}">
              <a16:creationId xmlns:a16="http://schemas.microsoft.com/office/drawing/2014/main" id="{2E05872A-5DC7-4393-A436-583025C4DE2F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6900" name="Text Box 1">
          <a:extLst>
            <a:ext uri="{FF2B5EF4-FFF2-40B4-BE49-F238E27FC236}">
              <a16:creationId xmlns:a16="http://schemas.microsoft.com/office/drawing/2014/main" id="{16789A17-7896-4EEE-AF41-0AA4C07EA48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6901" name="Text Box 1">
          <a:extLst>
            <a:ext uri="{FF2B5EF4-FFF2-40B4-BE49-F238E27FC236}">
              <a16:creationId xmlns:a16="http://schemas.microsoft.com/office/drawing/2014/main" id="{AE8DCF2B-34D0-4C51-85C9-294AE144634E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6902" name="Text Box 1">
          <a:extLst>
            <a:ext uri="{FF2B5EF4-FFF2-40B4-BE49-F238E27FC236}">
              <a16:creationId xmlns:a16="http://schemas.microsoft.com/office/drawing/2014/main" id="{E4D810CB-FDDF-4009-89F7-DFB107F037A9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6903" name="Text Box 1">
          <a:extLst>
            <a:ext uri="{FF2B5EF4-FFF2-40B4-BE49-F238E27FC236}">
              <a16:creationId xmlns:a16="http://schemas.microsoft.com/office/drawing/2014/main" id="{9768EECC-8B7C-4992-8306-73D6EF4A715E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6904" name="Text Box 1">
          <a:extLst>
            <a:ext uri="{FF2B5EF4-FFF2-40B4-BE49-F238E27FC236}">
              <a16:creationId xmlns:a16="http://schemas.microsoft.com/office/drawing/2014/main" id="{B609E12E-4F22-42AD-92A8-D9A01D7496F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6905" name="Text Box 1">
          <a:extLst>
            <a:ext uri="{FF2B5EF4-FFF2-40B4-BE49-F238E27FC236}">
              <a16:creationId xmlns:a16="http://schemas.microsoft.com/office/drawing/2014/main" id="{2C7FC890-7835-4372-9311-80441B2E59B1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6906" name="Text Box 1">
          <a:extLst>
            <a:ext uri="{FF2B5EF4-FFF2-40B4-BE49-F238E27FC236}">
              <a16:creationId xmlns:a16="http://schemas.microsoft.com/office/drawing/2014/main" id="{235BEBE7-0094-43D6-B933-A9F21554AE36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6907" name="Text Box 1">
          <a:extLst>
            <a:ext uri="{FF2B5EF4-FFF2-40B4-BE49-F238E27FC236}">
              <a16:creationId xmlns:a16="http://schemas.microsoft.com/office/drawing/2014/main" id="{60F225E6-D011-4AD7-BFE2-810E39780FA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6908" name="Text Box 1">
          <a:extLst>
            <a:ext uri="{FF2B5EF4-FFF2-40B4-BE49-F238E27FC236}">
              <a16:creationId xmlns:a16="http://schemas.microsoft.com/office/drawing/2014/main" id="{3824E070-4E33-41DA-BF0B-79F061D8C2C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6909" name="Text Box 1">
          <a:extLst>
            <a:ext uri="{FF2B5EF4-FFF2-40B4-BE49-F238E27FC236}">
              <a16:creationId xmlns:a16="http://schemas.microsoft.com/office/drawing/2014/main" id="{CDF9FD22-3C10-4989-9BB8-A8B097D56FD4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6910" name="Text Box 1">
          <a:extLst>
            <a:ext uri="{FF2B5EF4-FFF2-40B4-BE49-F238E27FC236}">
              <a16:creationId xmlns:a16="http://schemas.microsoft.com/office/drawing/2014/main" id="{B1CA423C-5719-4F8D-B0AB-7C7D5DD8D251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6911" name="Text Box 1">
          <a:extLst>
            <a:ext uri="{FF2B5EF4-FFF2-40B4-BE49-F238E27FC236}">
              <a16:creationId xmlns:a16="http://schemas.microsoft.com/office/drawing/2014/main" id="{09C3A16D-7F14-4DD2-8C82-A93DBAF9C03A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6912" name="Text Box 1">
          <a:extLst>
            <a:ext uri="{FF2B5EF4-FFF2-40B4-BE49-F238E27FC236}">
              <a16:creationId xmlns:a16="http://schemas.microsoft.com/office/drawing/2014/main" id="{6E722BE3-5997-4752-BAB4-C085FDD6DFC6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6913" name="Text Box 1">
          <a:extLst>
            <a:ext uri="{FF2B5EF4-FFF2-40B4-BE49-F238E27FC236}">
              <a16:creationId xmlns:a16="http://schemas.microsoft.com/office/drawing/2014/main" id="{38972A18-298C-4BB1-A621-859982FD6AB4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6914" name="Text Box 1">
          <a:extLst>
            <a:ext uri="{FF2B5EF4-FFF2-40B4-BE49-F238E27FC236}">
              <a16:creationId xmlns:a16="http://schemas.microsoft.com/office/drawing/2014/main" id="{AEE86A42-F8BD-4262-B07E-7614ECEA25CF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6915" name="Text Box 1">
          <a:extLst>
            <a:ext uri="{FF2B5EF4-FFF2-40B4-BE49-F238E27FC236}">
              <a16:creationId xmlns:a16="http://schemas.microsoft.com/office/drawing/2014/main" id="{8CF262C2-DA62-47EB-8948-ACA0919078EA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6916" name="Text Box 1">
          <a:extLst>
            <a:ext uri="{FF2B5EF4-FFF2-40B4-BE49-F238E27FC236}">
              <a16:creationId xmlns:a16="http://schemas.microsoft.com/office/drawing/2014/main" id="{DA7C159E-5A12-4E8D-A8D6-60FF14A21116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6917" name="Text Box 1">
          <a:extLst>
            <a:ext uri="{FF2B5EF4-FFF2-40B4-BE49-F238E27FC236}">
              <a16:creationId xmlns:a16="http://schemas.microsoft.com/office/drawing/2014/main" id="{382E8C8C-B40D-497C-8F01-870701314E9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6918" name="Text Box 1">
          <a:extLst>
            <a:ext uri="{FF2B5EF4-FFF2-40B4-BE49-F238E27FC236}">
              <a16:creationId xmlns:a16="http://schemas.microsoft.com/office/drawing/2014/main" id="{BF9B3DEA-D23E-4B83-9EF2-7D7CDA91FF8A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6919" name="Text Box 1">
          <a:extLst>
            <a:ext uri="{FF2B5EF4-FFF2-40B4-BE49-F238E27FC236}">
              <a16:creationId xmlns:a16="http://schemas.microsoft.com/office/drawing/2014/main" id="{1A339520-14DD-492E-9A34-F6F232143131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6920" name="Text Box 1">
          <a:extLst>
            <a:ext uri="{FF2B5EF4-FFF2-40B4-BE49-F238E27FC236}">
              <a16:creationId xmlns:a16="http://schemas.microsoft.com/office/drawing/2014/main" id="{CE38B27E-9E73-4557-A5CF-D79DF6FD5B6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6921" name="Text Box 1">
          <a:extLst>
            <a:ext uri="{FF2B5EF4-FFF2-40B4-BE49-F238E27FC236}">
              <a16:creationId xmlns:a16="http://schemas.microsoft.com/office/drawing/2014/main" id="{BC72B3D3-6AEE-4800-91A1-16D8032E5EF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6922" name="Text Box 1">
          <a:extLst>
            <a:ext uri="{FF2B5EF4-FFF2-40B4-BE49-F238E27FC236}">
              <a16:creationId xmlns:a16="http://schemas.microsoft.com/office/drawing/2014/main" id="{3836D4BD-E7E0-4094-B890-1CF292359169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6923" name="Text Box 1">
          <a:extLst>
            <a:ext uri="{FF2B5EF4-FFF2-40B4-BE49-F238E27FC236}">
              <a16:creationId xmlns:a16="http://schemas.microsoft.com/office/drawing/2014/main" id="{184340E2-9187-421C-89B7-A84D8BF12C34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6924" name="Text Box 1">
          <a:extLst>
            <a:ext uri="{FF2B5EF4-FFF2-40B4-BE49-F238E27FC236}">
              <a16:creationId xmlns:a16="http://schemas.microsoft.com/office/drawing/2014/main" id="{3F6C1CF3-3AB1-4137-AB01-84BB98CAD20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6925" name="Text Box 1">
          <a:extLst>
            <a:ext uri="{FF2B5EF4-FFF2-40B4-BE49-F238E27FC236}">
              <a16:creationId xmlns:a16="http://schemas.microsoft.com/office/drawing/2014/main" id="{AE416FFC-E35A-4597-BBB1-8603FB1FA559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6926" name="Text Box 1">
          <a:extLst>
            <a:ext uri="{FF2B5EF4-FFF2-40B4-BE49-F238E27FC236}">
              <a16:creationId xmlns:a16="http://schemas.microsoft.com/office/drawing/2014/main" id="{9C1D61F6-A6E3-4309-965E-61A46174347E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6927" name="Text Box 1">
          <a:extLst>
            <a:ext uri="{FF2B5EF4-FFF2-40B4-BE49-F238E27FC236}">
              <a16:creationId xmlns:a16="http://schemas.microsoft.com/office/drawing/2014/main" id="{C62FE61C-1E7B-40E1-A9A3-380F4541A18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6928" name="Text Box 1">
          <a:extLst>
            <a:ext uri="{FF2B5EF4-FFF2-40B4-BE49-F238E27FC236}">
              <a16:creationId xmlns:a16="http://schemas.microsoft.com/office/drawing/2014/main" id="{7FA1D17D-52CF-46A2-8B2B-A5C15C16A254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6929" name="Text Box 1">
          <a:extLst>
            <a:ext uri="{FF2B5EF4-FFF2-40B4-BE49-F238E27FC236}">
              <a16:creationId xmlns:a16="http://schemas.microsoft.com/office/drawing/2014/main" id="{E7F879CC-6A89-4DA0-B458-142C9F8366C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6930" name="Text Box 1">
          <a:extLst>
            <a:ext uri="{FF2B5EF4-FFF2-40B4-BE49-F238E27FC236}">
              <a16:creationId xmlns:a16="http://schemas.microsoft.com/office/drawing/2014/main" id="{7D0DD50B-6248-4AAC-A168-A959DB1660C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6931" name="Text Box 1">
          <a:extLst>
            <a:ext uri="{FF2B5EF4-FFF2-40B4-BE49-F238E27FC236}">
              <a16:creationId xmlns:a16="http://schemas.microsoft.com/office/drawing/2014/main" id="{D7B0C98E-8AC3-4469-8B81-70F7C8F9FBA9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6932" name="Text Box 1">
          <a:extLst>
            <a:ext uri="{FF2B5EF4-FFF2-40B4-BE49-F238E27FC236}">
              <a16:creationId xmlns:a16="http://schemas.microsoft.com/office/drawing/2014/main" id="{8CC6287A-8733-4A0B-BE30-121CF1211D5F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6933" name="Text Box 1">
          <a:extLst>
            <a:ext uri="{FF2B5EF4-FFF2-40B4-BE49-F238E27FC236}">
              <a16:creationId xmlns:a16="http://schemas.microsoft.com/office/drawing/2014/main" id="{6F7640D5-5708-4428-947E-D278CE0DAE8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6934" name="Text Box 1">
          <a:extLst>
            <a:ext uri="{FF2B5EF4-FFF2-40B4-BE49-F238E27FC236}">
              <a16:creationId xmlns:a16="http://schemas.microsoft.com/office/drawing/2014/main" id="{444A49D2-C2B8-46BA-A805-30DAE36FED10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6935" name="Text Box 1">
          <a:extLst>
            <a:ext uri="{FF2B5EF4-FFF2-40B4-BE49-F238E27FC236}">
              <a16:creationId xmlns:a16="http://schemas.microsoft.com/office/drawing/2014/main" id="{D22E4D89-F23C-4D58-A319-1C38C9EE79C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6936" name="Text Box 1">
          <a:extLst>
            <a:ext uri="{FF2B5EF4-FFF2-40B4-BE49-F238E27FC236}">
              <a16:creationId xmlns:a16="http://schemas.microsoft.com/office/drawing/2014/main" id="{2C0CA876-D8F9-402A-A587-54951A1E8869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6937" name="Text Box 1">
          <a:extLst>
            <a:ext uri="{FF2B5EF4-FFF2-40B4-BE49-F238E27FC236}">
              <a16:creationId xmlns:a16="http://schemas.microsoft.com/office/drawing/2014/main" id="{53581CB2-2A90-4452-9FD8-9D6EA643FF5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6938" name="Text Box 1">
          <a:extLst>
            <a:ext uri="{FF2B5EF4-FFF2-40B4-BE49-F238E27FC236}">
              <a16:creationId xmlns:a16="http://schemas.microsoft.com/office/drawing/2014/main" id="{71A08E0B-5410-4718-AB78-06546D743DF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6939" name="Text Box 1">
          <a:extLst>
            <a:ext uri="{FF2B5EF4-FFF2-40B4-BE49-F238E27FC236}">
              <a16:creationId xmlns:a16="http://schemas.microsoft.com/office/drawing/2014/main" id="{EB7D26C8-C7D7-4EC1-814A-8B77757AE2E8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6940" name="Text Box 1">
          <a:extLst>
            <a:ext uri="{FF2B5EF4-FFF2-40B4-BE49-F238E27FC236}">
              <a16:creationId xmlns:a16="http://schemas.microsoft.com/office/drawing/2014/main" id="{668D1AFD-1DBC-45BE-BCD3-1D539185E84A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6941" name="Text Box 1">
          <a:extLst>
            <a:ext uri="{FF2B5EF4-FFF2-40B4-BE49-F238E27FC236}">
              <a16:creationId xmlns:a16="http://schemas.microsoft.com/office/drawing/2014/main" id="{DED7F641-CD3B-43B3-9BE2-671666DC197A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6942" name="Text Box 1">
          <a:extLst>
            <a:ext uri="{FF2B5EF4-FFF2-40B4-BE49-F238E27FC236}">
              <a16:creationId xmlns:a16="http://schemas.microsoft.com/office/drawing/2014/main" id="{88B13344-56E1-42F5-8044-A0DDD7880420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6943" name="Text Box 1">
          <a:extLst>
            <a:ext uri="{FF2B5EF4-FFF2-40B4-BE49-F238E27FC236}">
              <a16:creationId xmlns:a16="http://schemas.microsoft.com/office/drawing/2014/main" id="{497DBB78-5255-42B1-A29A-1CB49BC63646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6944" name="Text Box 1">
          <a:extLst>
            <a:ext uri="{FF2B5EF4-FFF2-40B4-BE49-F238E27FC236}">
              <a16:creationId xmlns:a16="http://schemas.microsoft.com/office/drawing/2014/main" id="{BA954076-561B-4CCE-9713-90D08AF471F3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6945" name="Text Box 1">
          <a:extLst>
            <a:ext uri="{FF2B5EF4-FFF2-40B4-BE49-F238E27FC236}">
              <a16:creationId xmlns:a16="http://schemas.microsoft.com/office/drawing/2014/main" id="{23F1F163-142E-46DD-8455-0A776E2AA15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6946" name="Text Box 1">
          <a:extLst>
            <a:ext uri="{FF2B5EF4-FFF2-40B4-BE49-F238E27FC236}">
              <a16:creationId xmlns:a16="http://schemas.microsoft.com/office/drawing/2014/main" id="{D113B1A7-5A8C-4025-9FC0-720FF1820C3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6947" name="Text Box 1">
          <a:extLst>
            <a:ext uri="{FF2B5EF4-FFF2-40B4-BE49-F238E27FC236}">
              <a16:creationId xmlns:a16="http://schemas.microsoft.com/office/drawing/2014/main" id="{CC76B999-734A-4A83-9EC1-0D411BEE5040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6948" name="Text Box 1">
          <a:extLst>
            <a:ext uri="{FF2B5EF4-FFF2-40B4-BE49-F238E27FC236}">
              <a16:creationId xmlns:a16="http://schemas.microsoft.com/office/drawing/2014/main" id="{51F0FCF7-2451-4768-8BC7-75A14CC0DB5E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6949" name="Text Box 1">
          <a:extLst>
            <a:ext uri="{FF2B5EF4-FFF2-40B4-BE49-F238E27FC236}">
              <a16:creationId xmlns:a16="http://schemas.microsoft.com/office/drawing/2014/main" id="{002624B4-447D-4E55-AA7A-873A9E5DE48F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6950" name="Text Box 1">
          <a:extLst>
            <a:ext uri="{FF2B5EF4-FFF2-40B4-BE49-F238E27FC236}">
              <a16:creationId xmlns:a16="http://schemas.microsoft.com/office/drawing/2014/main" id="{925B7373-8574-4478-894C-AB3BEF0C9194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6951" name="Text Box 1">
          <a:extLst>
            <a:ext uri="{FF2B5EF4-FFF2-40B4-BE49-F238E27FC236}">
              <a16:creationId xmlns:a16="http://schemas.microsoft.com/office/drawing/2014/main" id="{A3C5E55F-48DE-4B96-81A4-6B9E6F092D86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6952" name="Text Box 1">
          <a:extLst>
            <a:ext uri="{FF2B5EF4-FFF2-40B4-BE49-F238E27FC236}">
              <a16:creationId xmlns:a16="http://schemas.microsoft.com/office/drawing/2014/main" id="{6DFACFEF-CFE3-490D-81DA-D3F404D2877A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6953" name="Text Box 1">
          <a:extLst>
            <a:ext uri="{FF2B5EF4-FFF2-40B4-BE49-F238E27FC236}">
              <a16:creationId xmlns:a16="http://schemas.microsoft.com/office/drawing/2014/main" id="{FC7E154B-DBA5-4DCE-BCF9-0159038FF9D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6954" name="Text Box 1">
          <a:extLst>
            <a:ext uri="{FF2B5EF4-FFF2-40B4-BE49-F238E27FC236}">
              <a16:creationId xmlns:a16="http://schemas.microsoft.com/office/drawing/2014/main" id="{EFCA844B-9F26-490F-8313-580B808F4753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6955" name="Text Box 1">
          <a:extLst>
            <a:ext uri="{FF2B5EF4-FFF2-40B4-BE49-F238E27FC236}">
              <a16:creationId xmlns:a16="http://schemas.microsoft.com/office/drawing/2014/main" id="{36D0FE20-1D51-4722-B330-7F334210ED3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6956" name="Text Box 1">
          <a:extLst>
            <a:ext uri="{FF2B5EF4-FFF2-40B4-BE49-F238E27FC236}">
              <a16:creationId xmlns:a16="http://schemas.microsoft.com/office/drawing/2014/main" id="{766C54D2-33AB-4AC7-B885-CA345B112AE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6957" name="Text Box 1">
          <a:extLst>
            <a:ext uri="{FF2B5EF4-FFF2-40B4-BE49-F238E27FC236}">
              <a16:creationId xmlns:a16="http://schemas.microsoft.com/office/drawing/2014/main" id="{E90D377B-DCB7-42E8-8CA1-B59D19BB925F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6958" name="Text Box 1">
          <a:extLst>
            <a:ext uri="{FF2B5EF4-FFF2-40B4-BE49-F238E27FC236}">
              <a16:creationId xmlns:a16="http://schemas.microsoft.com/office/drawing/2014/main" id="{D4159AB3-43A7-422D-B2CC-D5891BA5064E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6959" name="Text Box 1">
          <a:extLst>
            <a:ext uri="{FF2B5EF4-FFF2-40B4-BE49-F238E27FC236}">
              <a16:creationId xmlns:a16="http://schemas.microsoft.com/office/drawing/2014/main" id="{F53FFE89-EA34-41AB-B71B-9266C957BFE1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6960" name="Text Box 1">
          <a:extLst>
            <a:ext uri="{FF2B5EF4-FFF2-40B4-BE49-F238E27FC236}">
              <a16:creationId xmlns:a16="http://schemas.microsoft.com/office/drawing/2014/main" id="{E12FE9F7-E497-459B-9106-F5D6DB23E1AA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6961" name="Text Box 1">
          <a:extLst>
            <a:ext uri="{FF2B5EF4-FFF2-40B4-BE49-F238E27FC236}">
              <a16:creationId xmlns:a16="http://schemas.microsoft.com/office/drawing/2014/main" id="{8C17049B-3AE2-4951-B8D0-76D6A01ABC7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6962" name="Text Box 1">
          <a:extLst>
            <a:ext uri="{FF2B5EF4-FFF2-40B4-BE49-F238E27FC236}">
              <a16:creationId xmlns:a16="http://schemas.microsoft.com/office/drawing/2014/main" id="{BF8F86A0-30CB-483A-9452-83226C94AE80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6963" name="Text Box 1">
          <a:extLst>
            <a:ext uri="{FF2B5EF4-FFF2-40B4-BE49-F238E27FC236}">
              <a16:creationId xmlns:a16="http://schemas.microsoft.com/office/drawing/2014/main" id="{55E8F6AD-348E-4FE7-815C-0480F99A9760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6964" name="Text Box 1">
          <a:extLst>
            <a:ext uri="{FF2B5EF4-FFF2-40B4-BE49-F238E27FC236}">
              <a16:creationId xmlns:a16="http://schemas.microsoft.com/office/drawing/2014/main" id="{8D3394E4-6CD2-4751-9233-6F7DD0EEA6C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6965" name="Text Box 1">
          <a:extLst>
            <a:ext uri="{FF2B5EF4-FFF2-40B4-BE49-F238E27FC236}">
              <a16:creationId xmlns:a16="http://schemas.microsoft.com/office/drawing/2014/main" id="{6B13BA80-1800-421C-9240-C712C92A6063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6966" name="Text Box 1">
          <a:extLst>
            <a:ext uri="{FF2B5EF4-FFF2-40B4-BE49-F238E27FC236}">
              <a16:creationId xmlns:a16="http://schemas.microsoft.com/office/drawing/2014/main" id="{2D7D61DD-5FA5-4167-B352-60C2C88E4F86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6967" name="Text Box 1">
          <a:extLst>
            <a:ext uri="{FF2B5EF4-FFF2-40B4-BE49-F238E27FC236}">
              <a16:creationId xmlns:a16="http://schemas.microsoft.com/office/drawing/2014/main" id="{CF4C6DC1-1429-4E26-B705-8449B522D516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6968" name="Text Box 1">
          <a:extLst>
            <a:ext uri="{FF2B5EF4-FFF2-40B4-BE49-F238E27FC236}">
              <a16:creationId xmlns:a16="http://schemas.microsoft.com/office/drawing/2014/main" id="{45E991CA-0B4B-4ACA-9EE8-B44112F31D79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6969" name="Text Box 1">
          <a:extLst>
            <a:ext uri="{FF2B5EF4-FFF2-40B4-BE49-F238E27FC236}">
              <a16:creationId xmlns:a16="http://schemas.microsoft.com/office/drawing/2014/main" id="{215E6C82-A5FC-449C-8E84-26781392A381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6970" name="Text Box 1">
          <a:extLst>
            <a:ext uri="{FF2B5EF4-FFF2-40B4-BE49-F238E27FC236}">
              <a16:creationId xmlns:a16="http://schemas.microsoft.com/office/drawing/2014/main" id="{8B9382D9-9F40-4335-8D38-F228D93A6E08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6971" name="Text Box 1">
          <a:extLst>
            <a:ext uri="{FF2B5EF4-FFF2-40B4-BE49-F238E27FC236}">
              <a16:creationId xmlns:a16="http://schemas.microsoft.com/office/drawing/2014/main" id="{F8118813-0379-4827-8AA5-2AA3B4A1AD91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6972" name="Text Box 1">
          <a:extLst>
            <a:ext uri="{FF2B5EF4-FFF2-40B4-BE49-F238E27FC236}">
              <a16:creationId xmlns:a16="http://schemas.microsoft.com/office/drawing/2014/main" id="{DCA53923-11C5-42FB-90FD-899081EE1C1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6973" name="Text Box 1">
          <a:extLst>
            <a:ext uri="{FF2B5EF4-FFF2-40B4-BE49-F238E27FC236}">
              <a16:creationId xmlns:a16="http://schemas.microsoft.com/office/drawing/2014/main" id="{928D5269-7AD9-4ABB-B6FD-7B7D41AAE38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6974" name="Text Box 1">
          <a:extLst>
            <a:ext uri="{FF2B5EF4-FFF2-40B4-BE49-F238E27FC236}">
              <a16:creationId xmlns:a16="http://schemas.microsoft.com/office/drawing/2014/main" id="{1C9D2AF2-E683-4244-9726-02745338CAA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6975" name="Text Box 1">
          <a:extLst>
            <a:ext uri="{FF2B5EF4-FFF2-40B4-BE49-F238E27FC236}">
              <a16:creationId xmlns:a16="http://schemas.microsoft.com/office/drawing/2014/main" id="{90D1FBD9-B258-431A-935D-45E78927768E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6976" name="Text Box 1">
          <a:extLst>
            <a:ext uri="{FF2B5EF4-FFF2-40B4-BE49-F238E27FC236}">
              <a16:creationId xmlns:a16="http://schemas.microsoft.com/office/drawing/2014/main" id="{66BF77D9-76F1-4F21-82A6-17098269F17F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6977" name="Text Box 1">
          <a:extLst>
            <a:ext uri="{FF2B5EF4-FFF2-40B4-BE49-F238E27FC236}">
              <a16:creationId xmlns:a16="http://schemas.microsoft.com/office/drawing/2014/main" id="{B3D5C1C8-C823-4CAE-87ED-ECE803A52BA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6978" name="Text Box 1">
          <a:extLst>
            <a:ext uri="{FF2B5EF4-FFF2-40B4-BE49-F238E27FC236}">
              <a16:creationId xmlns:a16="http://schemas.microsoft.com/office/drawing/2014/main" id="{4D42A894-5E26-491F-B7AB-786E2FC7273A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6979" name="Text Box 1">
          <a:extLst>
            <a:ext uri="{FF2B5EF4-FFF2-40B4-BE49-F238E27FC236}">
              <a16:creationId xmlns:a16="http://schemas.microsoft.com/office/drawing/2014/main" id="{4545A7E4-2D5C-467B-90CF-7CC71596A6F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6980" name="Text Box 1">
          <a:extLst>
            <a:ext uri="{FF2B5EF4-FFF2-40B4-BE49-F238E27FC236}">
              <a16:creationId xmlns:a16="http://schemas.microsoft.com/office/drawing/2014/main" id="{3F063BA0-848F-4987-AA77-A9E2E90B75B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6981" name="Text Box 1">
          <a:extLst>
            <a:ext uri="{FF2B5EF4-FFF2-40B4-BE49-F238E27FC236}">
              <a16:creationId xmlns:a16="http://schemas.microsoft.com/office/drawing/2014/main" id="{546C46ED-5AC2-4C3E-93B6-D5B55AC378D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6982" name="Text Box 1">
          <a:extLst>
            <a:ext uri="{FF2B5EF4-FFF2-40B4-BE49-F238E27FC236}">
              <a16:creationId xmlns:a16="http://schemas.microsoft.com/office/drawing/2014/main" id="{65CF293F-CF98-4BC0-A4F5-0BB4C41C6639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6983" name="Text Box 1">
          <a:extLst>
            <a:ext uri="{FF2B5EF4-FFF2-40B4-BE49-F238E27FC236}">
              <a16:creationId xmlns:a16="http://schemas.microsoft.com/office/drawing/2014/main" id="{E08437CC-640C-42D1-9C7C-74AC450F549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6984" name="Text Box 1">
          <a:extLst>
            <a:ext uri="{FF2B5EF4-FFF2-40B4-BE49-F238E27FC236}">
              <a16:creationId xmlns:a16="http://schemas.microsoft.com/office/drawing/2014/main" id="{97BD2353-52E8-489C-B7EB-CDD37FB45AD0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6985" name="Text Box 1">
          <a:extLst>
            <a:ext uri="{FF2B5EF4-FFF2-40B4-BE49-F238E27FC236}">
              <a16:creationId xmlns:a16="http://schemas.microsoft.com/office/drawing/2014/main" id="{11397EEB-8EA4-44C9-BC74-39F3FA8827AF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6986" name="Text Box 1">
          <a:extLst>
            <a:ext uri="{FF2B5EF4-FFF2-40B4-BE49-F238E27FC236}">
              <a16:creationId xmlns:a16="http://schemas.microsoft.com/office/drawing/2014/main" id="{4D29E9C7-A6D0-4E7C-B1ED-0C85584C325F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6987" name="Text Box 1">
          <a:extLst>
            <a:ext uri="{FF2B5EF4-FFF2-40B4-BE49-F238E27FC236}">
              <a16:creationId xmlns:a16="http://schemas.microsoft.com/office/drawing/2014/main" id="{E8E56027-0B69-4268-BB89-3A7DED2C080F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6988" name="Text Box 1">
          <a:extLst>
            <a:ext uri="{FF2B5EF4-FFF2-40B4-BE49-F238E27FC236}">
              <a16:creationId xmlns:a16="http://schemas.microsoft.com/office/drawing/2014/main" id="{22C763CC-01C3-4680-9653-1494A89A090F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6989" name="Text Box 1">
          <a:extLst>
            <a:ext uri="{FF2B5EF4-FFF2-40B4-BE49-F238E27FC236}">
              <a16:creationId xmlns:a16="http://schemas.microsoft.com/office/drawing/2014/main" id="{6939773A-A730-49A7-BC2D-67E9B6FFD554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6990" name="Text Box 1">
          <a:extLst>
            <a:ext uri="{FF2B5EF4-FFF2-40B4-BE49-F238E27FC236}">
              <a16:creationId xmlns:a16="http://schemas.microsoft.com/office/drawing/2014/main" id="{549B76B1-7E9E-487F-853B-E51B02A62D3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6991" name="Text Box 1">
          <a:extLst>
            <a:ext uri="{FF2B5EF4-FFF2-40B4-BE49-F238E27FC236}">
              <a16:creationId xmlns:a16="http://schemas.microsoft.com/office/drawing/2014/main" id="{9FBFF77C-89FF-4F70-A877-34D1C64C82A0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6992" name="Text Box 1">
          <a:extLst>
            <a:ext uri="{FF2B5EF4-FFF2-40B4-BE49-F238E27FC236}">
              <a16:creationId xmlns:a16="http://schemas.microsoft.com/office/drawing/2014/main" id="{5A29FA2D-866D-4A24-9D67-EFB5F20BADAA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6993" name="Text Box 1">
          <a:extLst>
            <a:ext uri="{FF2B5EF4-FFF2-40B4-BE49-F238E27FC236}">
              <a16:creationId xmlns:a16="http://schemas.microsoft.com/office/drawing/2014/main" id="{5EC1A0CA-2BAC-453E-ACA4-BFF69FC60330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6994" name="Text Box 1">
          <a:extLst>
            <a:ext uri="{FF2B5EF4-FFF2-40B4-BE49-F238E27FC236}">
              <a16:creationId xmlns:a16="http://schemas.microsoft.com/office/drawing/2014/main" id="{6B0D4992-C79A-4308-8907-18B75C609F5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6995" name="Text Box 1">
          <a:extLst>
            <a:ext uri="{FF2B5EF4-FFF2-40B4-BE49-F238E27FC236}">
              <a16:creationId xmlns:a16="http://schemas.microsoft.com/office/drawing/2014/main" id="{5A7F2D28-CDBC-4921-A5D0-4DB0F8D3910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6996" name="Text Box 1">
          <a:extLst>
            <a:ext uri="{FF2B5EF4-FFF2-40B4-BE49-F238E27FC236}">
              <a16:creationId xmlns:a16="http://schemas.microsoft.com/office/drawing/2014/main" id="{D04BCDEB-C6CA-43FF-B8F1-1F7FCA3212F3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6997" name="Text Box 1">
          <a:extLst>
            <a:ext uri="{FF2B5EF4-FFF2-40B4-BE49-F238E27FC236}">
              <a16:creationId xmlns:a16="http://schemas.microsoft.com/office/drawing/2014/main" id="{1895C4D7-F758-4F01-A9E6-AD2523931C1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6998" name="Text Box 1">
          <a:extLst>
            <a:ext uri="{FF2B5EF4-FFF2-40B4-BE49-F238E27FC236}">
              <a16:creationId xmlns:a16="http://schemas.microsoft.com/office/drawing/2014/main" id="{1C88D27F-ADA5-47A3-BE56-A8BED16B3DA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6999" name="Text Box 1">
          <a:extLst>
            <a:ext uri="{FF2B5EF4-FFF2-40B4-BE49-F238E27FC236}">
              <a16:creationId xmlns:a16="http://schemas.microsoft.com/office/drawing/2014/main" id="{3EB6D9CB-89AF-4600-9A92-65C39406E5B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000" name="Text Box 1">
          <a:extLst>
            <a:ext uri="{FF2B5EF4-FFF2-40B4-BE49-F238E27FC236}">
              <a16:creationId xmlns:a16="http://schemas.microsoft.com/office/drawing/2014/main" id="{9F78A4E1-09C4-4229-900B-132FE1EA6AD0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001" name="Text Box 1">
          <a:extLst>
            <a:ext uri="{FF2B5EF4-FFF2-40B4-BE49-F238E27FC236}">
              <a16:creationId xmlns:a16="http://schemas.microsoft.com/office/drawing/2014/main" id="{BDD2D777-D8A1-4EF8-853F-347E337C5929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002" name="Text Box 1">
          <a:extLst>
            <a:ext uri="{FF2B5EF4-FFF2-40B4-BE49-F238E27FC236}">
              <a16:creationId xmlns:a16="http://schemas.microsoft.com/office/drawing/2014/main" id="{B53500AD-7ADE-433A-80FF-77F25A85F744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003" name="Text Box 1">
          <a:extLst>
            <a:ext uri="{FF2B5EF4-FFF2-40B4-BE49-F238E27FC236}">
              <a16:creationId xmlns:a16="http://schemas.microsoft.com/office/drawing/2014/main" id="{5E8498B9-3F92-4EF1-A807-8F8C420ACAB1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004" name="Text Box 1">
          <a:extLst>
            <a:ext uri="{FF2B5EF4-FFF2-40B4-BE49-F238E27FC236}">
              <a16:creationId xmlns:a16="http://schemas.microsoft.com/office/drawing/2014/main" id="{AB238E70-46A4-4EE2-AB9E-89973933B64F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005" name="Text Box 1">
          <a:extLst>
            <a:ext uri="{FF2B5EF4-FFF2-40B4-BE49-F238E27FC236}">
              <a16:creationId xmlns:a16="http://schemas.microsoft.com/office/drawing/2014/main" id="{254DE964-4F34-4682-AFF7-F2E1F63A0F0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006" name="Text Box 1">
          <a:extLst>
            <a:ext uri="{FF2B5EF4-FFF2-40B4-BE49-F238E27FC236}">
              <a16:creationId xmlns:a16="http://schemas.microsoft.com/office/drawing/2014/main" id="{8FE25E32-7680-4EF4-A3B6-4C9EDB43731F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007" name="Text Box 1">
          <a:extLst>
            <a:ext uri="{FF2B5EF4-FFF2-40B4-BE49-F238E27FC236}">
              <a16:creationId xmlns:a16="http://schemas.microsoft.com/office/drawing/2014/main" id="{19A5F62F-D4D4-46DE-BEDE-D84CDF0A9A3E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008" name="Text Box 1">
          <a:extLst>
            <a:ext uri="{FF2B5EF4-FFF2-40B4-BE49-F238E27FC236}">
              <a16:creationId xmlns:a16="http://schemas.microsoft.com/office/drawing/2014/main" id="{272EA7FE-F781-4669-A8E9-1F9A14E8DC3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009" name="Text Box 1">
          <a:extLst>
            <a:ext uri="{FF2B5EF4-FFF2-40B4-BE49-F238E27FC236}">
              <a16:creationId xmlns:a16="http://schemas.microsoft.com/office/drawing/2014/main" id="{4DF76A65-0165-4321-8266-CCC3737A6C8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010" name="Text Box 1">
          <a:extLst>
            <a:ext uri="{FF2B5EF4-FFF2-40B4-BE49-F238E27FC236}">
              <a16:creationId xmlns:a16="http://schemas.microsoft.com/office/drawing/2014/main" id="{A198CAE2-1242-41D9-ADC7-3315A3FB8A2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011" name="Text Box 1">
          <a:extLst>
            <a:ext uri="{FF2B5EF4-FFF2-40B4-BE49-F238E27FC236}">
              <a16:creationId xmlns:a16="http://schemas.microsoft.com/office/drawing/2014/main" id="{153E8DEC-719E-4E2E-A845-031CEBCBBBF1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012" name="Text Box 1">
          <a:extLst>
            <a:ext uri="{FF2B5EF4-FFF2-40B4-BE49-F238E27FC236}">
              <a16:creationId xmlns:a16="http://schemas.microsoft.com/office/drawing/2014/main" id="{10AB14A8-EAFE-4660-B5C0-741BF743E8D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013" name="Text Box 1">
          <a:extLst>
            <a:ext uri="{FF2B5EF4-FFF2-40B4-BE49-F238E27FC236}">
              <a16:creationId xmlns:a16="http://schemas.microsoft.com/office/drawing/2014/main" id="{895462A7-62C4-43F9-A3AF-0E5F57C913FF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014" name="Text Box 1">
          <a:extLst>
            <a:ext uri="{FF2B5EF4-FFF2-40B4-BE49-F238E27FC236}">
              <a16:creationId xmlns:a16="http://schemas.microsoft.com/office/drawing/2014/main" id="{7240E52C-F40C-4596-B71E-0007B8FEAE93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015" name="Text Box 1">
          <a:extLst>
            <a:ext uri="{FF2B5EF4-FFF2-40B4-BE49-F238E27FC236}">
              <a16:creationId xmlns:a16="http://schemas.microsoft.com/office/drawing/2014/main" id="{ED291E2D-B3D7-4D2F-BEDD-2C58CEC14CB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016" name="Text Box 1">
          <a:extLst>
            <a:ext uri="{FF2B5EF4-FFF2-40B4-BE49-F238E27FC236}">
              <a16:creationId xmlns:a16="http://schemas.microsoft.com/office/drawing/2014/main" id="{B09118D7-09DC-4FFA-8B19-AF2EC42180BF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017" name="Text Box 1">
          <a:extLst>
            <a:ext uri="{FF2B5EF4-FFF2-40B4-BE49-F238E27FC236}">
              <a16:creationId xmlns:a16="http://schemas.microsoft.com/office/drawing/2014/main" id="{3ED9ABD2-E7F5-4744-B32A-EF4C0D4B382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018" name="Text Box 1">
          <a:extLst>
            <a:ext uri="{FF2B5EF4-FFF2-40B4-BE49-F238E27FC236}">
              <a16:creationId xmlns:a16="http://schemas.microsoft.com/office/drawing/2014/main" id="{1ECEE0B8-D88B-4080-85B9-E45E8E2BBC4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019" name="Text Box 1">
          <a:extLst>
            <a:ext uri="{FF2B5EF4-FFF2-40B4-BE49-F238E27FC236}">
              <a16:creationId xmlns:a16="http://schemas.microsoft.com/office/drawing/2014/main" id="{992202AC-D476-4C92-A80D-B23D2C64585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020" name="Text Box 1">
          <a:extLst>
            <a:ext uri="{FF2B5EF4-FFF2-40B4-BE49-F238E27FC236}">
              <a16:creationId xmlns:a16="http://schemas.microsoft.com/office/drawing/2014/main" id="{5C4E9B50-BBCC-4FC5-83C6-60726CAEF9B8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021" name="Text Box 1">
          <a:extLst>
            <a:ext uri="{FF2B5EF4-FFF2-40B4-BE49-F238E27FC236}">
              <a16:creationId xmlns:a16="http://schemas.microsoft.com/office/drawing/2014/main" id="{0C136BCF-2709-4469-9895-8FAA43C6F0C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022" name="Text Box 1">
          <a:extLst>
            <a:ext uri="{FF2B5EF4-FFF2-40B4-BE49-F238E27FC236}">
              <a16:creationId xmlns:a16="http://schemas.microsoft.com/office/drawing/2014/main" id="{8210295B-5770-48FA-8163-7C2CFF723369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023" name="Text Box 1">
          <a:extLst>
            <a:ext uri="{FF2B5EF4-FFF2-40B4-BE49-F238E27FC236}">
              <a16:creationId xmlns:a16="http://schemas.microsoft.com/office/drawing/2014/main" id="{70A8FCF1-BFD0-4455-9294-0FD3D461090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024" name="Text Box 1">
          <a:extLst>
            <a:ext uri="{FF2B5EF4-FFF2-40B4-BE49-F238E27FC236}">
              <a16:creationId xmlns:a16="http://schemas.microsoft.com/office/drawing/2014/main" id="{B4CB0BE3-4033-482E-8DBA-952EB12CE6C4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025" name="Text Box 1">
          <a:extLst>
            <a:ext uri="{FF2B5EF4-FFF2-40B4-BE49-F238E27FC236}">
              <a16:creationId xmlns:a16="http://schemas.microsoft.com/office/drawing/2014/main" id="{4C32F43D-5932-4C4A-B928-485B376BA80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026" name="Text Box 1">
          <a:extLst>
            <a:ext uri="{FF2B5EF4-FFF2-40B4-BE49-F238E27FC236}">
              <a16:creationId xmlns:a16="http://schemas.microsoft.com/office/drawing/2014/main" id="{F381C08F-FD8C-4F9A-B634-7ED957F7DD7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027" name="Text Box 1">
          <a:extLst>
            <a:ext uri="{FF2B5EF4-FFF2-40B4-BE49-F238E27FC236}">
              <a16:creationId xmlns:a16="http://schemas.microsoft.com/office/drawing/2014/main" id="{69E231B4-D8AC-4BF7-88EE-F038B5ACA5C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028" name="Text Box 1">
          <a:extLst>
            <a:ext uri="{FF2B5EF4-FFF2-40B4-BE49-F238E27FC236}">
              <a16:creationId xmlns:a16="http://schemas.microsoft.com/office/drawing/2014/main" id="{CEF14B84-7E95-4B4C-BE06-DC550F3E8D6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029" name="Text Box 1">
          <a:extLst>
            <a:ext uri="{FF2B5EF4-FFF2-40B4-BE49-F238E27FC236}">
              <a16:creationId xmlns:a16="http://schemas.microsoft.com/office/drawing/2014/main" id="{889807F0-4D68-4099-A410-8B79E0D9F57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030" name="Text Box 1">
          <a:extLst>
            <a:ext uri="{FF2B5EF4-FFF2-40B4-BE49-F238E27FC236}">
              <a16:creationId xmlns:a16="http://schemas.microsoft.com/office/drawing/2014/main" id="{B0EB5386-4E87-4BE7-8392-43C6D09E797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031" name="Text Box 1">
          <a:extLst>
            <a:ext uri="{FF2B5EF4-FFF2-40B4-BE49-F238E27FC236}">
              <a16:creationId xmlns:a16="http://schemas.microsoft.com/office/drawing/2014/main" id="{EEFD2B1D-8291-486D-9F61-CC4D7D200374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032" name="Text Box 1">
          <a:extLst>
            <a:ext uri="{FF2B5EF4-FFF2-40B4-BE49-F238E27FC236}">
              <a16:creationId xmlns:a16="http://schemas.microsoft.com/office/drawing/2014/main" id="{7EB46ED3-16B1-46F4-A7FD-77684D94990A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033" name="Text Box 1">
          <a:extLst>
            <a:ext uri="{FF2B5EF4-FFF2-40B4-BE49-F238E27FC236}">
              <a16:creationId xmlns:a16="http://schemas.microsoft.com/office/drawing/2014/main" id="{BB6F400B-72F2-46B8-BF9C-66D1BFAA192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034" name="Text Box 1">
          <a:extLst>
            <a:ext uri="{FF2B5EF4-FFF2-40B4-BE49-F238E27FC236}">
              <a16:creationId xmlns:a16="http://schemas.microsoft.com/office/drawing/2014/main" id="{AE2FFE84-F38D-41DE-979A-4E297CB7C149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035" name="Text Box 1">
          <a:extLst>
            <a:ext uri="{FF2B5EF4-FFF2-40B4-BE49-F238E27FC236}">
              <a16:creationId xmlns:a16="http://schemas.microsoft.com/office/drawing/2014/main" id="{B57049CB-A60A-4CA3-8B5E-C70358DC1DB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036" name="Text Box 1">
          <a:extLst>
            <a:ext uri="{FF2B5EF4-FFF2-40B4-BE49-F238E27FC236}">
              <a16:creationId xmlns:a16="http://schemas.microsoft.com/office/drawing/2014/main" id="{68B9559A-FD9E-4DBD-84B9-6784BEE9BE2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037" name="Text Box 1">
          <a:extLst>
            <a:ext uri="{FF2B5EF4-FFF2-40B4-BE49-F238E27FC236}">
              <a16:creationId xmlns:a16="http://schemas.microsoft.com/office/drawing/2014/main" id="{B4923645-FBDB-4886-A355-8B4200C00554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038" name="Text Box 1">
          <a:extLst>
            <a:ext uri="{FF2B5EF4-FFF2-40B4-BE49-F238E27FC236}">
              <a16:creationId xmlns:a16="http://schemas.microsoft.com/office/drawing/2014/main" id="{D3361159-0A65-430C-ACE1-57CF776F947E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039" name="Text Box 1">
          <a:extLst>
            <a:ext uri="{FF2B5EF4-FFF2-40B4-BE49-F238E27FC236}">
              <a16:creationId xmlns:a16="http://schemas.microsoft.com/office/drawing/2014/main" id="{B6779FDB-6A68-46EB-B8BC-A68CBBA227F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040" name="Text Box 1">
          <a:extLst>
            <a:ext uri="{FF2B5EF4-FFF2-40B4-BE49-F238E27FC236}">
              <a16:creationId xmlns:a16="http://schemas.microsoft.com/office/drawing/2014/main" id="{EFFF90B8-1D5F-4489-A438-E300DA6E9D3E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041" name="Text Box 1">
          <a:extLst>
            <a:ext uri="{FF2B5EF4-FFF2-40B4-BE49-F238E27FC236}">
              <a16:creationId xmlns:a16="http://schemas.microsoft.com/office/drawing/2014/main" id="{A8A02418-0CF2-4B0D-BD4E-34E4851B44C9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042" name="Text Box 1">
          <a:extLst>
            <a:ext uri="{FF2B5EF4-FFF2-40B4-BE49-F238E27FC236}">
              <a16:creationId xmlns:a16="http://schemas.microsoft.com/office/drawing/2014/main" id="{3547E141-8306-4E10-8D60-A4CB876E8F2A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043" name="Text Box 1">
          <a:extLst>
            <a:ext uri="{FF2B5EF4-FFF2-40B4-BE49-F238E27FC236}">
              <a16:creationId xmlns:a16="http://schemas.microsoft.com/office/drawing/2014/main" id="{754F50A3-A6E5-4D59-902F-69DE80D73AF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044" name="Text Box 1">
          <a:extLst>
            <a:ext uri="{FF2B5EF4-FFF2-40B4-BE49-F238E27FC236}">
              <a16:creationId xmlns:a16="http://schemas.microsoft.com/office/drawing/2014/main" id="{17FC5FF0-E72F-4BB8-BDEB-BA1BEC088E3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045" name="Text Box 1">
          <a:extLst>
            <a:ext uri="{FF2B5EF4-FFF2-40B4-BE49-F238E27FC236}">
              <a16:creationId xmlns:a16="http://schemas.microsoft.com/office/drawing/2014/main" id="{15C1CBF9-C5E8-4576-9AC2-872025CFAA6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046" name="Text Box 1">
          <a:extLst>
            <a:ext uri="{FF2B5EF4-FFF2-40B4-BE49-F238E27FC236}">
              <a16:creationId xmlns:a16="http://schemas.microsoft.com/office/drawing/2014/main" id="{E3AEF3BC-E203-4566-8EEF-70F4632302A4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047" name="Text Box 1">
          <a:extLst>
            <a:ext uri="{FF2B5EF4-FFF2-40B4-BE49-F238E27FC236}">
              <a16:creationId xmlns:a16="http://schemas.microsoft.com/office/drawing/2014/main" id="{3E0780C4-99FF-424E-BE75-7DF715F4DDE8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048" name="Text Box 1">
          <a:extLst>
            <a:ext uri="{FF2B5EF4-FFF2-40B4-BE49-F238E27FC236}">
              <a16:creationId xmlns:a16="http://schemas.microsoft.com/office/drawing/2014/main" id="{E72E9C46-1791-4F42-8FAE-69F20A2F50B0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049" name="Text Box 1">
          <a:extLst>
            <a:ext uri="{FF2B5EF4-FFF2-40B4-BE49-F238E27FC236}">
              <a16:creationId xmlns:a16="http://schemas.microsoft.com/office/drawing/2014/main" id="{92ED4FDF-F448-40EB-AEA3-F598DA8EF924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050" name="Text Box 1">
          <a:extLst>
            <a:ext uri="{FF2B5EF4-FFF2-40B4-BE49-F238E27FC236}">
              <a16:creationId xmlns:a16="http://schemas.microsoft.com/office/drawing/2014/main" id="{0FFD0496-532B-4CD9-BA14-C8201FC27DD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051" name="Text Box 1">
          <a:extLst>
            <a:ext uri="{FF2B5EF4-FFF2-40B4-BE49-F238E27FC236}">
              <a16:creationId xmlns:a16="http://schemas.microsoft.com/office/drawing/2014/main" id="{A267C8B0-274E-40A2-A6C0-34B482BB4A74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052" name="Text Box 1">
          <a:extLst>
            <a:ext uri="{FF2B5EF4-FFF2-40B4-BE49-F238E27FC236}">
              <a16:creationId xmlns:a16="http://schemas.microsoft.com/office/drawing/2014/main" id="{317E953A-59C3-42F0-A417-8B461E3D32D4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053" name="Text Box 1">
          <a:extLst>
            <a:ext uri="{FF2B5EF4-FFF2-40B4-BE49-F238E27FC236}">
              <a16:creationId xmlns:a16="http://schemas.microsoft.com/office/drawing/2014/main" id="{1F1E5AF9-F491-4E89-8BDA-E7A674CEEDE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054" name="Text Box 1">
          <a:extLst>
            <a:ext uri="{FF2B5EF4-FFF2-40B4-BE49-F238E27FC236}">
              <a16:creationId xmlns:a16="http://schemas.microsoft.com/office/drawing/2014/main" id="{8FF086D6-915A-47D1-92CC-2713EEA9882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055" name="Text Box 1">
          <a:extLst>
            <a:ext uri="{FF2B5EF4-FFF2-40B4-BE49-F238E27FC236}">
              <a16:creationId xmlns:a16="http://schemas.microsoft.com/office/drawing/2014/main" id="{CC65D323-59BE-416E-87C4-6E791F0016A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056" name="Text Box 1">
          <a:extLst>
            <a:ext uri="{FF2B5EF4-FFF2-40B4-BE49-F238E27FC236}">
              <a16:creationId xmlns:a16="http://schemas.microsoft.com/office/drawing/2014/main" id="{3CB0D835-3D69-436F-993F-CFE6005982B4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057" name="Text Box 1">
          <a:extLst>
            <a:ext uri="{FF2B5EF4-FFF2-40B4-BE49-F238E27FC236}">
              <a16:creationId xmlns:a16="http://schemas.microsoft.com/office/drawing/2014/main" id="{F704DE7A-D4AB-46DB-AB8E-2A07F02B5994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058" name="Text Box 1">
          <a:extLst>
            <a:ext uri="{FF2B5EF4-FFF2-40B4-BE49-F238E27FC236}">
              <a16:creationId xmlns:a16="http://schemas.microsoft.com/office/drawing/2014/main" id="{5B63FFC0-1104-4375-AD6C-2F7BF56442C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059" name="Text Box 1">
          <a:extLst>
            <a:ext uri="{FF2B5EF4-FFF2-40B4-BE49-F238E27FC236}">
              <a16:creationId xmlns:a16="http://schemas.microsoft.com/office/drawing/2014/main" id="{97E845EB-03E5-4F8B-BC0A-2BE2AB0DD44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060" name="Text Box 1">
          <a:extLst>
            <a:ext uri="{FF2B5EF4-FFF2-40B4-BE49-F238E27FC236}">
              <a16:creationId xmlns:a16="http://schemas.microsoft.com/office/drawing/2014/main" id="{920D004C-E491-4573-AA0C-78B837F4AFD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061" name="Text Box 1">
          <a:extLst>
            <a:ext uri="{FF2B5EF4-FFF2-40B4-BE49-F238E27FC236}">
              <a16:creationId xmlns:a16="http://schemas.microsoft.com/office/drawing/2014/main" id="{C1F7E2FC-2D55-4311-BD81-E0E4A15E9D6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062" name="Text Box 1">
          <a:extLst>
            <a:ext uri="{FF2B5EF4-FFF2-40B4-BE49-F238E27FC236}">
              <a16:creationId xmlns:a16="http://schemas.microsoft.com/office/drawing/2014/main" id="{044D65FB-4380-48B9-A149-D5BAB112AFD1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063" name="Text Box 1">
          <a:extLst>
            <a:ext uri="{FF2B5EF4-FFF2-40B4-BE49-F238E27FC236}">
              <a16:creationId xmlns:a16="http://schemas.microsoft.com/office/drawing/2014/main" id="{7927FF85-366C-4CAC-AFDC-59ACA292E95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064" name="Text Box 1">
          <a:extLst>
            <a:ext uri="{FF2B5EF4-FFF2-40B4-BE49-F238E27FC236}">
              <a16:creationId xmlns:a16="http://schemas.microsoft.com/office/drawing/2014/main" id="{A9803C19-4697-4C75-AC31-27123A56A2D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065" name="Text Box 1">
          <a:extLst>
            <a:ext uri="{FF2B5EF4-FFF2-40B4-BE49-F238E27FC236}">
              <a16:creationId xmlns:a16="http://schemas.microsoft.com/office/drawing/2014/main" id="{0D961B6B-803C-47DC-AC90-D5066AFBD089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066" name="Text Box 1">
          <a:extLst>
            <a:ext uri="{FF2B5EF4-FFF2-40B4-BE49-F238E27FC236}">
              <a16:creationId xmlns:a16="http://schemas.microsoft.com/office/drawing/2014/main" id="{B8ACB6DF-C085-4779-B6ED-E09B87957DE1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067" name="Text Box 1">
          <a:extLst>
            <a:ext uri="{FF2B5EF4-FFF2-40B4-BE49-F238E27FC236}">
              <a16:creationId xmlns:a16="http://schemas.microsoft.com/office/drawing/2014/main" id="{1C22D98F-F245-48C8-A57A-A98298BA7FA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068" name="Text Box 1">
          <a:extLst>
            <a:ext uri="{FF2B5EF4-FFF2-40B4-BE49-F238E27FC236}">
              <a16:creationId xmlns:a16="http://schemas.microsoft.com/office/drawing/2014/main" id="{38FBCC2A-A7F5-4C91-9E5F-130BDF06F11F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069" name="Text Box 1">
          <a:extLst>
            <a:ext uri="{FF2B5EF4-FFF2-40B4-BE49-F238E27FC236}">
              <a16:creationId xmlns:a16="http://schemas.microsoft.com/office/drawing/2014/main" id="{11247B18-76FA-4857-89AA-B6057ABBA2F8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070" name="Text Box 1">
          <a:extLst>
            <a:ext uri="{FF2B5EF4-FFF2-40B4-BE49-F238E27FC236}">
              <a16:creationId xmlns:a16="http://schemas.microsoft.com/office/drawing/2014/main" id="{4CEEDA41-0397-4545-9C8D-29092409D3A0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071" name="Text Box 1">
          <a:extLst>
            <a:ext uri="{FF2B5EF4-FFF2-40B4-BE49-F238E27FC236}">
              <a16:creationId xmlns:a16="http://schemas.microsoft.com/office/drawing/2014/main" id="{F208646C-81D9-419E-B23B-94B47194932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072" name="Text Box 1">
          <a:extLst>
            <a:ext uri="{FF2B5EF4-FFF2-40B4-BE49-F238E27FC236}">
              <a16:creationId xmlns:a16="http://schemas.microsoft.com/office/drawing/2014/main" id="{D6C1FD80-3764-4C09-878C-E43EF51B98A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073" name="Text Box 1">
          <a:extLst>
            <a:ext uri="{FF2B5EF4-FFF2-40B4-BE49-F238E27FC236}">
              <a16:creationId xmlns:a16="http://schemas.microsoft.com/office/drawing/2014/main" id="{0BDA594B-D68A-4352-8F41-AA5444FDA56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074" name="Text Box 1">
          <a:extLst>
            <a:ext uri="{FF2B5EF4-FFF2-40B4-BE49-F238E27FC236}">
              <a16:creationId xmlns:a16="http://schemas.microsoft.com/office/drawing/2014/main" id="{3AA73978-99AA-42FD-BC18-6CB168E6FB8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075" name="Text Box 1">
          <a:extLst>
            <a:ext uri="{FF2B5EF4-FFF2-40B4-BE49-F238E27FC236}">
              <a16:creationId xmlns:a16="http://schemas.microsoft.com/office/drawing/2014/main" id="{E2D43AF1-0A70-4D18-AE1E-C2AA280191B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076" name="Text Box 1">
          <a:extLst>
            <a:ext uri="{FF2B5EF4-FFF2-40B4-BE49-F238E27FC236}">
              <a16:creationId xmlns:a16="http://schemas.microsoft.com/office/drawing/2014/main" id="{F05FC02D-B7C9-4F8E-8B34-090C7208649E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077" name="Text Box 1">
          <a:extLst>
            <a:ext uri="{FF2B5EF4-FFF2-40B4-BE49-F238E27FC236}">
              <a16:creationId xmlns:a16="http://schemas.microsoft.com/office/drawing/2014/main" id="{09468BCC-60B5-422C-A5DC-14ED0FFC7323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078" name="Text Box 1">
          <a:extLst>
            <a:ext uri="{FF2B5EF4-FFF2-40B4-BE49-F238E27FC236}">
              <a16:creationId xmlns:a16="http://schemas.microsoft.com/office/drawing/2014/main" id="{F0A59764-C316-4435-BE16-E7D1A93D6F1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079" name="Text Box 1">
          <a:extLst>
            <a:ext uri="{FF2B5EF4-FFF2-40B4-BE49-F238E27FC236}">
              <a16:creationId xmlns:a16="http://schemas.microsoft.com/office/drawing/2014/main" id="{7A2D71B9-436F-4917-B083-E9022516D5D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080" name="Text Box 1">
          <a:extLst>
            <a:ext uri="{FF2B5EF4-FFF2-40B4-BE49-F238E27FC236}">
              <a16:creationId xmlns:a16="http://schemas.microsoft.com/office/drawing/2014/main" id="{C04A62D0-0CE7-4B3F-9326-A4D74D5CBB0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081" name="Text Box 1">
          <a:extLst>
            <a:ext uri="{FF2B5EF4-FFF2-40B4-BE49-F238E27FC236}">
              <a16:creationId xmlns:a16="http://schemas.microsoft.com/office/drawing/2014/main" id="{14A6130E-DCF5-40CB-9C56-3B9A309C79D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082" name="Text Box 1">
          <a:extLst>
            <a:ext uri="{FF2B5EF4-FFF2-40B4-BE49-F238E27FC236}">
              <a16:creationId xmlns:a16="http://schemas.microsoft.com/office/drawing/2014/main" id="{40406106-1DCC-49F8-A9D1-BE910B13685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083" name="Text Box 1">
          <a:extLst>
            <a:ext uri="{FF2B5EF4-FFF2-40B4-BE49-F238E27FC236}">
              <a16:creationId xmlns:a16="http://schemas.microsoft.com/office/drawing/2014/main" id="{88D17365-A5F7-4B18-9BC5-9D7D20B14E6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084" name="Text Box 1">
          <a:extLst>
            <a:ext uri="{FF2B5EF4-FFF2-40B4-BE49-F238E27FC236}">
              <a16:creationId xmlns:a16="http://schemas.microsoft.com/office/drawing/2014/main" id="{D90BC567-894E-43B7-B143-AD1256A263EA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085" name="Text Box 1">
          <a:extLst>
            <a:ext uri="{FF2B5EF4-FFF2-40B4-BE49-F238E27FC236}">
              <a16:creationId xmlns:a16="http://schemas.microsoft.com/office/drawing/2014/main" id="{888591D7-643B-463D-8237-3A359F5C7AC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086" name="Text Box 1">
          <a:extLst>
            <a:ext uri="{FF2B5EF4-FFF2-40B4-BE49-F238E27FC236}">
              <a16:creationId xmlns:a16="http://schemas.microsoft.com/office/drawing/2014/main" id="{50052514-7985-4040-BE3A-5EAC1CA3CA6A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087" name="Text Box 1">
          <a:extLst>
            <a:ext uri="{FF2B5EF4-FFF2-40B4-BE49-F238E27FC236}">
              <a16:creationId xmlns:a16="http://schemas.microsoft.com/office/drawing/2014/main" id="{D5E72270-320B-4A83-8E4E-2F9616BAE32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088" name="Text Box 1">
          <a:extLst>
            <a:ext uri="{FF2B5EF4-FFF2-40B4-BE49-F238E27FC236}">
              <a16:creationId xmlns:a16="http://schemas.microsoft.com/office/drawing/2014/main" id="{382326FD-D8DD-4432-8632-8785D1D0840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089" name="Text Box 1">
          <a:extLst>
            <a:ext uri="{FF2B5EF4-FFF2-40B4-BE49-F238E27FC236}">
              <a16:creationId xmlns:a16="http://schemas.microsoft.com/office/drawing/2014/main" id="{934D7F30-4FAE-4ADB-9719-315CAA0B2B06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090" name="Text Box 1">
          <a:extLst>
            <a:ext uri="{FF2B5EF4-FFF2-40B4-BE49-F238E27FC236}">
              <a16:creationId xmlns:a16="http://schemas.microsoft.com/office/drawing/2014/main" id="{6C990ED3-6E84-4299-ABDE-3366680AB103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091" name="Text Box 1">
          <a:extLst>
            <a:ext uri="{FF2B5EF4-FFF2-40B4-BE49-F238E27FC236}">
              <a16:creationId xmlns:a16="http://schemas.microsoft.com/office/drawing/2014/main" id="{85AC4032-9DE8-4620-BA97-7826D522EBC9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092" name="Text Box 1">
          <a:extLst>
            <a:ext uri="{FF2B5EF4-FFF2-40B4-BE49-F238E27FC236}">
              <a16:creationId xmlns:a16="http://schemas.microsoft.com/office/drawing/2014/main" id="{0EF4CB39-CA96-49D8-A1A2-B260A3355471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093" name="Text Box 1">
          <a:extLst>
            <a:ext uri="{FF2B5EF4-FFF2-40B4-BE49-F238E27FC236}">
              <a16:creationId xmlns:a16="http://schemas.microsoft.com/office/drawing/2014/main" id="{34FCF21E-5273-49B5-8DC0-0602A13BBE3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094" name="Text Box 1">
          <a:extLst>
            <a:ext uri="{FF2B5EF4-FFF2-40B4-BE49-F238E27FC236}">
              <a16:creationId xmlns:a16="http://schemas.microsoft.com/office/drawing/2014/main" id="{25E70F05-81C6-4E03-9683-103519FAD3A4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095" name="Text Box 1">
          <a:extLst>
            <a:ext uri="{FF2B5EF4-FFF2-40B4-BE49-F238E27FC236}">
              <a16:creationId xmlns:a16="http://schemas.microsoft.com/office/drawing/2014/main" id="{24950A12-F081-453D-8919-19E7F27284CE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096" name="Text Box 1">
          <a:extLst>
            <a:ext uri="{FF2B5EF4-FFF2-40B4-BE49-F238E27FC236}">
              <a16:creationId xmlns:a16="http://schemas.microsoft.com/office/drawing/2014/main" id="{3AF5DF66-A5BA-4050-BF4D-97184718A17E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097" name="Text Box 1">
          <a:extLst>
            <a:ext uri="{FF2B5EF4-FFF2-40B4-BE49-F238E27FC236}">
              <a16:creationId xmlns:a16="http://schemas.microsoft.com/office/drawing/2014/main" id="{43820488-6AFC-467F-99E5-6AE25563A84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098" name="Text Box 1">
          <a:extLst>
            <a:ext uri="{FF2B5EF4-FFF2-40B4-BE49-F238E27FC236}">
              <a16:creationId xmlns:a16="http://schemas.microsoft.com/office/drawing/2014/main" id="{CD459596-9D2A-46E2-8D08-3956C7EB99F3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099" name="Text Box 1">
          <a:extLst>
            <a:ext uri="{FF2B5EF4-FFF2-40B4-BE49-F238E27FC236}">
              <a16:creationId xmlns:a16="http://schemas.microsoft.com/office/drawing/2014/main" id="{A19C2BE7-6845-48AB-8118-46925EB2833F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100" name="Text Box 1">
          <a:extLst>
            <a:ext uri="{FF2B5EF4-FFF2-40B4-BE49-F238E27FC236}">
              <a16:creationId xmlns:a16="http://schemas.microsoft.com/office/drawing/2014/main" id="{26996732-2CEE-487B-A656-C8DEE92801DA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101" name="Text Box 1">
          <a:extLst>
            <a:ext uri="{FF2B5EF4-FFF2-40B4-BE49-F238E27FC236}">
              <a16:creationId xmlns:a16="http://schemas.microsoft.com/office/drawing/2014/main" id="{3A606A5E-D06A-48E7-98DB-0699B9D477B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102" name="Text Box 1">
          <a:extLst>
            <a:ext uri="{FF2B5EF4-FFF2-40B4-BE49-F238E27FC236}">
              <a16:creationId xmlns:a16="http://schemas.microsoft.com/office/drawing/2014/main" id="{40204F47-3C0F-4782-AB9E-0A09966EF136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103" name="Text Box 1">
          <a:extLst>
            <a:ext uri="{FF2B5EF4-FFF2-40B4-BE49-F238E27FC236}">
              <a16:creationId xmlns:a16="http://schemas.microsoft.com/office/drawing/2014/main" id="{CD0CF8E9-3D17-416A-886E-3F14E041410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104" name="Text Box 1">
          <a:extLst>
            <a:ext uri="{FF2B5EF4-FFF2-40B4-BE49-F238E27FC236}">
              <a16:creationId xmlns:a16="http://schemas.microsoft.com/office/drawing/2014/main" id="{01E40754-03FD-4DFA-90D2-3492545D4221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105" name="Text Box 1">
          <a:extLst>
            <a:ext uri="{FF2B5EF4-FFF2-40B4-BE49-F238E27FC236}">
              <a16:creationId xmlns:a16="http://schemas.microsoft.com/office/drawing/2014/main" id="{31FE4015-ABCC-46E7-BA3A-C5B3D527ED06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106" name="Text Box 1">
          <a:extLst>
            <a:ext uri="{FF2B5EF4-FFF2-40B4-BE49-F238E27FC236}">
              <a16:creationId xmlns:a16="http://schemas.microsoft.com/office/drawing/2014/main" id="{B736773C-D498-4F83-9505-36835FF1CD4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107" name="Text Box 1">
          <a:extLst>
            <a:ext uri="{FF2B5EF4-FFF2-40B4-BE49-F238E27FC236}">
              <a16:creationId xmlns:a16="http://schemas.microsoft.com/office/drawing/2014/main" id="{B32A0860-F4C8-4F48-AEB3-DA0E1EBFBCC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108" name="Text Box 1">
          <a:extLst>
            <a:ext uri="{FF2B5EF4-FFF2-40B4-BE49-F238E27FC236}">
              <a16:creationId xmlns:a16="http://schemas.microsoft.com/office/drawing/2014/main" id="{D4B9B88B-8234-447D-862E-C6A7AAAD4EAF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109" name="Text Box 1">
          <a:extLst>
            <a:ext uri="{FF2B5EF4-FFF2-40B4-BE49-F238E27FC236}">
              <a16:creationId xmlns:a16="http://schemas.microsoft.com/office/drawing/2014/main" id="{3C325DA5-1A03-4C88-8DA1-5001629FB85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110" name="Text Box 1">
          <a:extLst>
            <a:ext uri="{FF2B5EF4-FFF2-40B4-BE49-F238E27FC236}">
              <a16:creationId xmlns:a16="http://schemas.microsoft.com/office/drawing/2014/main" id="{9C3FDD7E-5906-4E58-9A0E-7A64260B5311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111" name="Text Box 1">
          <a:extLst>
            <a:ext uri="{FF2B5EF4-FFF2-40B4-BE49-F238E27FC236}">
              <a16:creationId xmlns:a16="http://schemas.microsoft.com/office/drawing/2014/main" id="{F5339FB9-97A3-4E14-A9AF-FBFD863AB2A1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112" name="Text Box 1">
          <a:extLst>
            <a:ext uri="{FF2B5EF4-FFF2-40B4-BE49-F238E27FC236}">
              <a16:creationId xmlns:a16="http://schemas.microsoft.com/office/drawing/2014/main" id="{E9D3216F-9CF9-4D79-987E-FEBC53BCA70E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113" name="Text Box 1">
          <a:extLst>
            <a:ext uri="{FF2B5EF4-FFF2-40B4-BE49-F238E27FC236}">
              <a16:creationId xmlns:a16="http://schemas.microsoft.com/office/drawing/2014/main" id="{5876A4C9-2F70-40B7-9141-F75992DF0C5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114" name="Text Box 1">
          <a:extLst>
            <a:ext uri="{FF2B5EF4-FFF2-40B4-BE49-F238E27FC236}">
              <a16:creationId xmlns:a16="http://schemas.microsoft.com/office/drawing/2014/main" id="{20B20E81-CC07-4A74-8F18-16485D1B044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115" name="Text Box 1">
          <a:extLst>
            <a:ext uri="{FF2B5EF4-FFF2-40B4-BE49-F238E27FC236}">
              <a16:creationId xmlns:a16="http://schemas.microsoft.com/office/drawing/2014/main" id="{DA8D9608-6476-46FD-A5A4-68FB25421EB0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116" name="Text Box 1">
          <a:extLst>
            <a:ext uri="{FF2B5EF4-FFF2-40B4-BE49-F238E27FC236}">
              <a16:creationId xmlns:a16="http://schemas.microsoft.com/office/drawing/2014/main" id="{6E0169BC-00FD-4934-BEBD-13F1B54D1EC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117" name="Text Box 1">
          <a:extLst>
            <a:ext uri="{FF2B5EF4-FFF2-40B4-BE49-F238E27FC236}">
              <a16:creationId xmlns:a16="http://schemas.microsoft.com/office/drawing/2014/main" id="{6562E56F-FE81-419C-8797-B1B27058E9F8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118" name="Text Box 1">
          <a:extLst>
            <a:ext uri="{FF2B5EF4-FFF2-40B4-BE49-F238E27FC236}">
              <a16:creationId xmlns:a16="http://schemas.microsoft.com/office/drawing/2014/main" id="{B466CD84-7255-4948-979D-0D79CCECB188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119" name="Text Box 1">
          <a:extLst>
            <a:ext uri="{FF2B5EF4-FFF2-40B4-BE49-F238E27FC236}">
              <a16:creationId xmlns:a16="http://schemas.microsoft.com/office/drawing/2014/main" id="{D6A0A00C-9424-41FA-99FA-094067558E04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120" name="Text Box 1">
          <a:extLst>
            <a:ext uri="{FF2B5EF4-FFF2-40B4-BE49-F238E27FC236}">
              <a16:creationId xmlns:a16="http://schemas.microsoft.com/office/drawing/2014/main" id="{F03B5563-117C-44B1-85B6-50B2A5AEC00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121" name="Text Box 1">
          <a:extLst>
            <a:ext uri="{FF2B5EF4-FFF2-40B4-BE49-F238E27FC236}">
              <a16:creationId xmlns:a16="http://schemas.microsoft.com/office/drawing/2014/main" id="{B1AB3BB6-D351-4922-A536-548C5FBBB349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122" name="Text Box 1">
          <a:extLst>
            <a:ext uri="{FF2B5EF4-FFF2-40B4-BE49-F238E27FC236}">
              <a16:creationId xmlns:a16="http://schemas.microsoft.com/office/drawing/2014/main" id="{281EF51E-62B7-41F8-8CF5-58449E09D38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123" name="Text Box 1">
          <a:extLst>
            <a:ext uri="{FF2B5EF4-FFF2-40B4-BE49-F238E27FC236}">
              <a16:creationId xmlns:a16="http://schemas.microsoft.com/office/drawing/2014/main" id="{F9A413C5-BA50-4A61-94D3-A7B330DD5F5E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124" name="Text Box 1">
          <a:extLst>
            <a:ext uri="{FF2B5EF4-FFF2-40B4-BE49-F238E27FC236}">
              <a16:creationId xmlns:a16="http://schemas.microsoft.com/office/drawing/2014/main" id="{78D656FA-54C9-447D-AF46-8520240802D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125" name="Text Box 1">
          <a:extLst>
            <a:ext uri="{FF2B5EF4-FFF2-40B4-BE49-F238E27FC236}">
              <a16:creationId xmlns:a16="http://schemas.microsoft.com/office/drawing/2014/main" id="{E51FE4E6-6EDA-47F0-B351-1EADD1CAFBCA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126" name="Text Box 1">
          <a:extLst>
            <a:ext uri="{FF2B5EF4-FFF2-40B4-BE49-F238E27FC236}">
              <a16:creationId xmlns:a16="http://schemas.microsoft.com/office/drawing/2014/main" id="{A2BC4100-CC67-4879-A19F-FB0C0F67714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127" name="Text Box 1">
          <a:extLst>
            <a:ext uri="{FF2B5EF4-FFF2-40B4-BE49-F238E27FC236}">
              <a16:creationId xmlns:a16="http://schemas.microsoft.com/office/drawing/2014/main" id="{9980B6EC-883A-4094-984D-9CBDDB0D28B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128" name="Text Box 1">
          <a:extLst>
            <a:ext uri="{FF2B5EF4-FFF2-40B4-BE49-F238E27FC236}">
              <a16:creationId xmlns:a16="http://schemas.microsoft.com/office/drawing/2014/main" id="{9DFA386C-A098-4EE8-AF5E-9C97EC35B73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129" name="Text Box 1">
          <a:extLst>
            <a:ext uri="{FF2B5EF4-FFF2-40B4-BE49-F238E27FC236}">
              <a16:creationId xmlns:a16="http://schemas.microsoft.com/office/drawing/2014/main" id="{55813CEB-4650-44B0-BDC7-A3C7F915E49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130" name="Text Box 1">
          <a:extLst>
            <a:ext uri="{FF2B5EF4-FFF2-40B4-BE49-F238E27FC236}">
              <a16:creationId xmlns:a16="http://schemas.microsoft.com/office/drawing/2014/main" id="{643E4F0A-43F2-4002-8028-2257C6BD762A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131" name="Text Box 1">
          <a:extLst>
            <a:ext uri="{FF2B5EF4-FFF2-40B4-BE49-F238E27FC236}">
              <a16:creationId xmlns:a16="http://schemas.microsoft.com/office/drawing/2014/main" id="{BE6C23D4-7B90-4E57-89AD-C25AE73BAB7A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132" name="Text Box 1">
          <a:extLst>
            <a:ext uri="{FF2B5EF4-FFF2-40B4-BE49-F238E27FC236}">
              <a16:creationId xmlns:a16="http://schemas.microsoft.com/office/drawing/2014/main" id="{E57334DE-DF73-487D-A173-2D91A49D08F8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133" name="Text Box 1">
          <a:extLst>
            <a:ext uri="{FF2B5EF4-FFF2-40B4-BE49-F238E27FC236}">
              <a16:creationId xmlns:a16="http://schemas.microsoft.com/office/drawing/2014/main" id="{E9921EEC-CC98-48C4-B115-6415CC3F9B34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134" name="Text Box 1">
          <a:extLst>
            <a:ext uri="{FF2B5EF4-FFF2-40B4-BE49-F238E27FC236}">
              <a16:creationId xmlns:a16="http://schemas.microsoft.com/office/drawing/2014/main" id="{B2BA9F72-E126-4375-B357-AFDCBAEFFC7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135" name="Text Box 1">
          <a:extLst>
            <a:ext uri="{FF2B5EF4-FFF2-40B4-BE49-F238E27FC236}">
              <a16:creationId xmlns:a16="http://schemas.microsoft.com/office/drawing/2014/main" id="{80D0CC4D-2754-4A58-B9F2-DBF1593A544E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136" name="Text Box 1">
          <a:extLst>
            <a:ext uri="{FF2B5EF4-FFF2-40B4-BE49-F238E27FC236}">
              <a16:creationId xmlns:a16="http://schemas.microsoft.com/office/drawing/2014/main" id="{4E62DD33-6F05-4A78-A57C-CDF1A27DF16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137" name="Text Box 1">
          <a:extLst>
            <a:ext uri="{FF2B5EF4-FFF2-40B4-BE49-F238E27FC236}">
              <a16:creationId xmlns:a16="http://schemas.microsoft.com/office/drawing/2014/main" id="{3E958488-5C44-4926-9F39-485683216A4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138" name="Text Box 1">
          <a:extLst>
            <a:ext uri="{FF2B5EF4-FFF2-40B4-BE49-F238E27FC236}">
              <a16:creationId xmlns:a16="http://schemas.microsoft.com/office/drawing/2014/main" id="{80FCB9DD-5789-4679-8F36-934B3618F2C4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139" name="Text Box 1">
          <a:extLst>
            <a:ext uri="{FF2B5EF4-FFF2-40B4-BE49-F238E27FC236}">
              <a16:creationId xmlns:a16="http://schemas.microsoft.com/office/drawing/2014/main" id="{8A05D487-E9E8-439E-8079-7C45229A0C6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140" name="Text Box 1">
          <a:extLst>
            <a:ext uri="{FF2B5EF4-FFF2-40B4-BE49-F238E27FC236}">
              <a16:creationId xmlns:a16="http://schemas.microsoft.com/office/drawing/2014/main" id="{840709EC-2B57-46D9-A527-7D73F7BB211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141" name="Text Box 1">
          <a:extLst>
            <a:ext uri="{FF2B5EF4-FFF2-40B4-BE49-F238E27FC236}">
              <a16:creationId xmlns:a16="http://schemas.microsoft.com/office/drawing/2014/main" id="{45B0E0F5-B709-468D-9D59-B46FED620CF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142" name="Text Box 1">
          <a:extLst>
            <a:ext uri="{FF2B5EF4-FFF2-40B4-BE49-F238E27FC236}">
              <a16:creationId xmlns:a16="http://schemas.microsoft.com/office/drawing/2014/main" id="{B0F51878-A1CF-403D-A34B-8F4AF79FF3A6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143" name="Text Box 1">
          <a:extLst>
            <a:ext uri="{FF2B5EF4-FFF2-40B4-BE49-F238E27FC236}">
              <a16:creationId xmlns:a16="http://schemas.microsoft.com/office/drawing/2014/main" id="{EDBE8BDC-652A-4125-A372-931C3953B75A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144" name="Text Box 1">
          <a:extLst>
            <a:ext uri="{FF2B5EF4-FFF2-40B4-BE49-F238E27FC236}">
              <a16:creationId xmlns:a16="http://schemas.microsoft.com/office/drawing/2014/main" id="{387F25AD-B651-4344-A2EF-2927E7E769D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145" name="Text Box 1">
          <a:extLst>
            <a:ext uri="{FF2B5EF4-FFF2-40B4-BE49-F238E27FC236}">
              <a16:creationId xmlns:a16="http://schemas.microsoft.com/office/drawing/2014/main" id="{6BF6A118-94A5-4DE0-AC97-3D7D7C11A2E1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146" name="Text Box 1">
          <a:extLst>
            <a:ext uri="{FF2B5EF4-FFF2-40B4-BE49-F238E27FC236}">
              <a16:creationId xmlns:a16="http://schemas.microsoft.com/office/drawing/2014/main" id="{48657140-E9A3-44E2-B190-8E6E23154D7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147" name="Text Box 1">
          <a:extLst>
            <a:ext uri="{FF2B5EF4-FFF2-40B4-BE49-F238E27FC236}">
              <a16:creationId xmlns:a16="http://schemas.microsoft.com/office/drawing/2014/main" id="{3D89D700-A891-48F1-AA34-31731315152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148" name="Text Box 1">
          <a:extLst>
            <a:ext uri="{FF2B5EF4-FFF2-40B4-BE49-F238E27FC236}">
              <a16:creationId xmlns:a16="http://schemas.microsoft.com/office/drawing/2014/main" id="{07005402-24E6-43A4-9E35-7E78D1C776F8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149" name="Text Box 1">
          <a:extLst>
            <a:ext uri="{FF2B5EF4-FFF2-40B4-BE49-F238E27FC236}">
              <a16:creationId xmlns:a16="http://schemas.microsoft.com/office/drawing/2014/main" id="{954227BE-560C-410F-B0A9-370112E73C2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150" name="Text Box 1">
          <a:extLst>
            <a:ext uri="{FF2B5EF4-FFF2-40B4-BE49-F238E27FC236}">
              <a16:creationId xmlns:a16="http://schemas.microsoft.com/office/drawing/2014/main" id="{E6BB9547-10E4-4BE0-A3BD-2B359A355E96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151" name="Text Box 1">
          <a:extLst>
            <a:ext uri="{FF2B5EF4-FFF2-40B4-BE49-F238E27FC236}">
              <a16:creationId xmlns:a16="http://schemas.microsoft.com/office/drawing/2014/main" id="{C75DC455-7D7C-48EB-A32F-6A1DC9E29B0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152" name="Text Box 1">
          <a:extLst>
            <a:ext uri="{FF2B5EF4-FFF2-40B4-BE49-F238E27FC236}">
              <a16:creationId xmlns:a16="http://schemas.microsoft.com/office/drawing/2014/main" id="{6B21B7AD-BE90-4A16-A9D0-6F2CE4531C7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153" name="Text Box 1">
          <a:extLst>
            <a:ext uri="{FF2B5EF4-FFF2-40B4-BE49-F238E27FC236}">
              <a16:creationId xmlns:a16="http://schemas.microsoft.com/office/drawing/2014/main" id="{A16C6792-8805-429F-87AA-C01414481D98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154" name="Text Box 1">
          <a:extLst>
            <a:ext uri="{FF2B5EF4-FFF2-40B4-BE49-F238E27FC236}">
              <a16:creationId xmlns:a16="http://schemas.microsoft.com/office/drawing/2014/main" id="{90BC9541-8410-4819-9AE7-B3E713FF487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155" name="Text Box 1">
          <a:extLst>
            <a:ext uri="{FF2B5EF4-FFF2-40B4-BE49-F238E27FC236}">
              <a16:creationId xmlns:a16="http://schemas.microsoft.com/office/drawing/2014/main" id="{2FF4085B-9CF4-4413-A358-677B6936B429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156" name="Text Box 1">
          <a:extLst>
            <a:ext uri="{FF2B5EF4-FFF2-40B4-BE49-F238E27FC236}">
              <a16:creationId xmlns:a16="http://schemas.microsoft.com/office/drawing/2014/main" id="{63217FC4-947F-4298-B9AF-BAFA55EFE98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157" name="Text Box 1">
          <a:extLst>
            <a:ext uri="{FF2B5EF4-FFF2-40B4-BE49-F238E27FC236}">
              <a16:creationId xmlns:a16="http://schemas.microsoft.com/office/drawing/2014/main" id="{C771A8B9-BD13-43E3-B768-9FD84AF6A53F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158" name="Text Box 1">
          <a:extLst>
            <a:ext uri="{FF2B5EF4-FFF2-40B4-BE49-F238E27FC236}">
              <a16:creationId xmlns:a16="http://schemas.microsoft.com/office/drawing/2014/main" id="{6F066FC5-FD63-40E4-A8D3-190C059E2B28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159" name="Text Box 1">
          <a:extLst>
            <a:ext uri="{FF2B5EF4-FFF2-40B4-BE49-F238E27FC236}">
              <a16:creationId xmlns:a16="http://schemas.microsoft.com/office/drawing/2014/main" id="{C54404E6-01E8-42C0-A723-8EF136CF679E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160" name="Text Box 1">
          <a:extLst>
            <a:ext uri="{FF2B5EF4-FFF2-40B4-BE49-F238E27FC236}">
              <a16:creationId xmlns:a16="http://schemas.microsoft.com/office/drawing/2014/main" id="{A74D8CB9-DF0A-498E-BD0A-E46B819650B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161" name="Text Box 1">
          <a:extLst>
            <a:ext uri="{FF2B5EF4-FFF2-40B4-BE49-F238E27FC236}">
              <a16:creationId xmlns:a16="http://schemas.microsoft.com/office/drawing/2014/main" id="{04408070-12F2-46F4-88E0-1CFE87239A8F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162" name="Text Box 1">
          <a:extLst>
            <a:ext uri="{FF2B5EF4-FFF2-40B4-BE49-F238E27FC236}">
              <a16:creationId xmlns:a16="http://schemas.microsoft.com/office/drawing/2014/main" id="{B86206CC-A109-4577-8CC8-AF45A00C27D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163" name="Text Box 1">
          <a:extLst>
            <a:ext uri="{FF2B5EF4-FFF2-40B4-BE49-F238E27FC236}">
              <a16:creationId xmlns:a16="http://schemas.microsoft.com/office/drawing/2014/main" id="{9C5DD9D9-99D7-47D3-900F-08F1F9EE3508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164" name="Text Box 1">
          <a:extLst>
            <a:ext uri="{FF2B5EF4-FFF2-40B4-BE49-F238E27FC236}">
              <a16:creationId xmlns:a16="http://schemas.microsoft.com/office/drawing/2014/main" id="{3AFCFD8B-3B68-475B-9830-5C35A10C637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165" name="Text Box 1">
          <a:extLst>
            <a:ext uri="{FF2B5EF4-FFF2-40B4-BE49-F238E27FC236}">
              <a16:creationId xmlns:a16="http://schemas.microsoft.com/office/drawing/2014/main" id="{4D7A71E1-553F-4393-A060-0C5B74A457F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166" name="Text Box 1">
          <a:extLst>
            <a:ext uri="{FF2B5EF4-FFF2-40B4-BE49-F238E27FC236}">
              <a16:creationId xmlns:a16="http://schemas.microsoft.com/office/drawing/2014/main" id="{3C0F011A-3512-430B-B1C9-0CD092BA1333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167" name="Text Box 1">
          <a:extLst>
            <a:ext uri="{FF2B5EF4-FFF2-40B4-BE49-F238E27FC236}">
              <a16:creationId xmlns:a16="http://schemas.microsoft.com/office/drawing/2014/main" id="{40D0E643-BECC-4D29-A6A1-48D0AC3BC423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168" name="Text Box 1">
          <a:extLst>
            <a:ext uri="{FF2B5EF4-FFF2-40B4-BE49-F238E27FC236}">
              <a16:creationId xmlns:a16="http://schemas.microsoft.com/office/drawing/2014/main" id="{C10C7388-A313-497A-8CC0-FAE29209CFF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169" name="Text Box 1">
          <a:extLst>
            <a:ext uri="{FF2B5EF4-FFF2-40B4-BE49-F238E27FC236}">
              <a16:creationId xmlns:a16="http://schemas.microsoft.com/office/drawing/2014/main" id="{8CF18F5F-A324-4190-90FF-C593A1F2F5D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170" name="Text Box 1">
          <a:extLst>
            <a:ext uri="{FF2B5EF4-FFF2-40B4-BE49-F238E27FC236}">
              <a16:creationId xmlns:a16="http://schemas.microsoft.com/office/drawing/2014/main" id="{4190D03D-7BF1-4017-83F8-59883BCDF62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171" name="Text Box 1">
          <a:extLst>
            <a:ext uri="{FF2B5EF4-FFF2-40B4-BE49-F238E27FC236}">
              <a16:creationId xmlns:a16="http://schemas.microsoft.com/office/drawing/2014/main" id="{BC7D02DD-7EF4-4A7C-A0B5-44619E2D317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172" name="Text Box 1">
          <a:extLst>
            <a:ext uri="{FF2B5EF4-FFF2-40B4-BE49-F238E27FC236}">
              <a16:creationId xmlns:a16="http://schemas.microsoft.com/office/drawing/2014/main" id="{1BD01EAD-C116-44E4-80C2-3B999C1ABFBA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173" name="Text Box 1">
          <a:extLst>
            <a:ext uri="{FF2B5EF4-FFF2-40B4-BE49-F238E27FC236}">
              <a16:creationId xmlns:a16="http://schemas.microsoft.com/office/drawing/2014/main" id="{DDB81B07-604F-413E-8DEC-B95B3398D11A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174" name="Text Box 1">
          <a:extLst>
            <a:ext uri="{FF2B5EF4-FFF2-40B4-BE49-F238E27FC236}">
              <a16:creationId xmlns:a16="http://schemas.microsoft.com/office/drawing/2014/main" id="{5953A549-7ED8-4EE4-9FC8-61BB97CDB04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175" name="Text Box 1">
          <a:extLst>
            <a:ext uri="{FF2B5EF4-FFF2-40B4-BE49-F238E27FC236}">
              <a16:creationId xmlns:a16="http://schemas.microsoft.com/office/drawing/2014/main" id="{39F7E211-C618-43A6-B1A6-31946263F3B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176" name="Text Box 1">
          <a:extLst>
            <a:ext uri="{FF2B5EF4-FFF2-40B4-BE49-F238E27FC236}">
              <a16:creationId xmlns:a16="http://schemas.microsoft.com/office/drawing/2014/main" id="{E46B85A2-D645-407F-8977-B3FD400E4FBA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177" name="Text Box 1">
          <a:extLst>
            <a:ext uri="{FF2B5EF4-FFF2-40B4-BE49-F238E27FC236}">
              <a16:creationId xmlns:a16="http://schemas.microsoft.com/office/drawing/2014/main" id="{D495C1BD-18F1-42D6-92FB-DBD721B0749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178" name="Text Box 1">
          <a:extLst>
            <a:ext uri="{FF2B5EF4-FFF2-40B4-BE49-F238E27FC236}">
              <a16:creationId xmlns:a16="http://schemas.microsoft.com/office/drawing/2014/main" id="{09D69245-E0EB-46A2-B576-1EE483AABDBE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179" name="Text Box 1">
          <a:extLst>
            <a:ext uri="{FF2B5EF4-FFF2-40B4-BE49-F238E27FC236}">
              <a16:creationId xmlns:a16="http://schemas.microsoft.com/office/drawing/2014/main" id="{A3300502-F6B1-447D-A106-3339457A3F8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180" name="Text Box 1">
          <a:extLst>
            <a:ext uri="{FF2B5EF4-FFF2-40B4-BE49-F238E27FC236}">
              <a16:creationId xmlns:a16="http://schemas.microsoft.com/office/drawing/2014/main" id="{ADADC0F6-288C-40AD-AF37-04C6A0BE629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181" name="Text Box 1">
          <a:extLst>
            <a:ext uri="{FF2B5EF4-FFF2-40B4-BE49-F238E27FC236}">
              <a16:creationId xmlns:a16="http://schemas.microsoft.com/office/drawing/2014/main" id="{DCA5A212-CCA4-47EA-8AAA-089B2A1AC0EF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182" name="Text Box 1">
          <a:extLst>
            <a:ext uri="{FF2B5EF4-FFF2-40B4-BE49-F238E27FC236}">
              <a16:creationId xmlns:a16="http://schemas.microsoft.com/office/drawing/2014/main" id="{F3470088-DCD3-4FD6-95D4-1CFB9251D7BA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183" name="Text Box 1">
          <a:extLst>
            <a:ext uri="{FF2B5EF4-FFF2-40B4-BE49-F238E27FC236}">
              <a16:creationId xmlns:a16="http://schemas.microsoft.com/office/drawing/2014/main" id="{C9F2E876-21B5-43E8-B392-2C10449418D9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184" name="Text Box 1">
          <a:extLst>
            <a:ext uri="{FF2B5EF4-FFF2-40B4-BE49-F238E27FC236}">
              <a16:creationId xmlns:a16="http://schemas.microsoft.com/office/drawing/2014/main" id="{94AD4DC1-DD7F-4629-948E-880A40A9AB2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185" name="Text Box 1">
          <a:extLst>
            <a:ext uri="{FF2B5EF4-FFF2-40B4-BE49-F238E27FC236}">
              <a16:creationId xmlns:a16="http://schemas.microsoft.com/office/drawing/2014/main" id="{92CEFEF0-FF05-4C58-811E-3CB307F3724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186" name="Text Box 1">
          <a:extLst>
            <a:ext uri="{FF2B5EF4-FFF2-40B4-BE49-F238E27FC236}">
              <a16:creationId xmlns:a16="http://schemas.microsoft.com/office/drawing/2014/main" id="{405EF608-156D-4410-9393-5DE5678736D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187" name="Text Box 1">
          <a:extLst>
            <a:ext uri="{FF2B5EF4-FFF2-40B4-BE49-F238E27FC236}">
              <a16:creationId xmlns:a16="http://schemas.microsoft.com/office/drawing/2014/main" id="{48D9A59D-9476-4411-9355-A601F60CCC8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188" name="Text Box 1">
          <a:extLst>
            <a:ext uri="{FF2B5EF4-FFF2-40B4-BE49-F238E27FC236}">
              <a16:creationId xmlns:a16="http://schemas.microsoft.com/office/drawing/2014/main" id="{09D29357-D62C-411A-BBF1-A2AEFAD0145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189" name="Text Box 1">
          <a:extLst>
            <a:ext uri="{FF2B5EF4-FFF2-40B4-BE49-F238E27FC236}">
              <a16:creationId xmlns:a16="http://schemas.microsoft.com/office/drawing/2014/main" id="{6D949D97-56C5-4802-BDA4-0AF986893D68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190" name="Text Box 1">
          <a:extLst>
            <a:ext uri="{FF2B5EF4-FFF2-40B4-BE49-F238E27FC236}">
              <a16:creationId xmlns:a16="http://schemas.microsoft.com/office/drawing/2014/main" id="{29005D05-3F23-443F-B0E7-F3B0840B2889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191" name="Text Box 1">
          <a:extLst>
            <a:ext uri="{FF2B5EF4-FFF2-40B4-BE49-F238E27FC236}">
              <a16:creationId xmlns:a16="http://schemas.microsoft.com/office/drawing/2014/main" id="{940BEAEF-8395-4531-B8E3-FC032DE442C8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192" name="Text Box 1">
          <a:extLst>
            <a:ext uri="{FF2B5EF4-FFF2-40B4-BE49-F238E27FC236}">
              <a16:creationId xmlns:a16="http://schemas.microsoft.com/office/drawing/2014/main" id="{D025EA28-4766-4B24-89C8-32B28C0D90C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193" name="Text Box 1">
          <a:extLst>
            <a:ext uri="{FF2B5EF4-FFF2-40B4-BE49-F238E27FC236}">
              <a16:creationId xmlns:a16="http://schemas.microsoft.com/office/drawing/2014/main" id="{AE96E85D-FC3C-4166-B063-08E62BC34E73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194" name="Text Box 1">
          <a:extLst>
            <a:ext uri="{FF2B5EF4-FFF2-40B4-BE49-F238E27FC236}">
              <a16:creationId xmlns:a16="http://schemas.microsoft.com/office/drawing/2014/main" id="{B01D30CD-C7DC-4307-A76E-97EF7CD8681A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195" name="Text Box 1">
          <a:extLst>
            <a:ext uri="{FF2B5EF4-FFF2-40B4-BE49-F238E27FC236}">
              <a16:creationId xmlns:a16="http://schemas.microsoft.com/office/drawing/2014/main" id="{42978ED7-1FF1-4BE7-B652-C4BE6DDAFB6A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196" name="Text Box 1">
          <a:extLst>
            <a:ext uri="{FF2B5EF4-FFF2-40B4-BE49-F238E27FC236}">
              <a16:creationId xmlns:a16="http://schemas.microsoft.com/office/drawing/2014/main" id="{941931FB-3392-446B-A109-FCDCC35C0A64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197" name="Text Box 1">
          <a:extLst>
            <a:ext uri="{FF2B5EF4-FFF2-40B4-BE49-F238E27FC236}">
              <a16:creationId xmlns:a16="http://schemas.microsoft.com/office/drawing/2014/main" id="{2116196F-C71E-49E5-9B13-88693211F4A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198" name="Text Box 1">
          <a:extLst>
            <a:ext uri="{FF2B5EF4-FFF2-40B4-BE49-F238E27FC236}">
              <a16:creationId xmlns:a16="http://schemas.microsoft.com/office/drawing/2014/main" id="{E89020AC-84B2-454B-A151-DC1DC3E9BD4A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199" name="Text Box 1">
          <a:extLst>
            <a:ext uri="{FF2B5EF4-FFF2-40B4-BE49-F238E27FC236}">
              <a16:creationId xmlns:a16="http://schemas.microsoft.com/office/drawing/2014/main" id="{BF46BA80-7411-4DCE-A229-E5E60A844DD1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200" name="Text Box 1">
          <a:extLst>
            <a:ext uri="{FF2B5EF4-FFF2-40B4-BE49-F238E27FC236}">
              <a16:creationId xmlns:a16="http://schemas.microsoft.com/office/drawing/2014/main" id="{5111E7B0-C2AE-4406-8299-8338DA90F638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201" name="Text Box 1">
          <a:extLst>
            <a:ext uri="{FF2B5EF4-FFF2-40B4-BE49-F238E27FC236}">
              <a16:creationId xmlns:a16="http://schemas.microsoft.com/office/drawing/2014/main" id="{3316C256-EEE5-496A-9CD2-E192FD0E3F44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202" name="Text Box 1">
          <a:extLst>
            <a:ext uri="{FF2B5EF4-FFF2-40B4-BE49-F238E27FC236}">
              <a16:creationId xmlns:a16="http://schemas.microsoft.com/office/drawing/2014/main" id="{294B2BC6-B848-4AD9-9C29-06037090E1C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203" name="Text Box 1">
          <a:extLst>
            <a:ext uri="{FF2B5EF4-FFF2-40B4-BE49-F238E27FC236}">
              <a16:creationId xmlns:a16="http://schemas.microsoft.com/office/drawing/2014/main" id="{9A49B32A-9B7E-440D-A278-7C0759DFA30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204" name="Text Box 1">
          <a:extLst>
            <a:ext uri="{FF2B5EF4-FFF2-40B4-BE49-F238E27FC236}">
              <a16:creationId xmlns:a16="http://schemas.microsoft.com/office/drawing/2014/main" id="{B4AF92FB-E343-4E58-BD78-02D3AD3F2EF6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205" name="Text Box 1">
          <a:extLst>
            <a:ext uri="{FF2B5EF4-FFF2-40B4-BE49-F238E27FC236}">
              <a16:creationId xmlns:a16="http://schemas.microsoft.com/office/drawing/2014/main" id="{6287C961-00B4-42DC-80AC-88F4C398B21A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206" name="Text Box 1">
          <a:extLst>
            <a:ext uri="{FF2B5EF4-FFF2-40B4-BE49-F238E27FC236}">
              <a16:creationId xmlns:a16="http://schemas.microsoft.com/office/drawing/2014/main" id="{4F3AA526-4C3B-44BE-92B7-C4BB0FD35AF8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207" name="Text Box 1">
          <a:extLst>
            <a:ext uri="{FF2B5EF4-FFF2-40B4-BE49-F238E27FC236}">
              <a16:creationId xmlns:a16="http://schemas.microsoft.com/office/drawing/2014/main" id="{CB0EF23D-5D61-4BAB-8D75-DFCE4FD8804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208" name="Text Box 1">
          <a:extLst>
            <a:ext uri="{FF2B5EF4-FFF2-40B4-BE49-F238E27FC236}">
              <a16:creationId xmlns:a16="http://schemas.microsoft.com/office/drawing/2014/main" id="{7BF27D86-EDAA-4623-9285-7450D1592850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209" name="Text Box 1">
          <a:extLst>
            <a:ext uri="{FF2B5EF4-FFF2-40B4-BE49-F238E27FC236}">
              <a16:creationId xmlns:a16="http://schemas.microsoft.com/office/drawing/2014/main" id="{5B47479A-8E69-4F29-8073-24EDAC5159E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210" name="Text Box 1">
          <a:extLst>
            <a:ext uri="{FF2B5EF4-FFF2-40B4-BE49-F238E27FC236}">
              <a16:creationId xmlns:a16="http://schemas.microsoft.com/office/drawing/2014/main" id="{34B2FC4A-B7BB-4FA2-B43E-E63324D8451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211" name="Text Box 1">
          <a:extLst>
            <a:ext uri="{FF2B5EF4-FFF2-40B4-BE49-F238E27FC236}">
              <a16:creationId xmlns:a16="http://schemas.microsoft.com/office/drawing/2014/main" id="{64CD3525-39BA-4D61-AA23-35D25C3D8A8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212" name="Text Box 1">
          <a:extLst>
            <a:ext uri="{FF2B5EF4-FFF2-40B4-BE49-F238E27FC236}">
              <a16:creationId xmlns:a16="http://schemas.microsoft.com/office/drawing/2014/main" id="{DC421568-25E7-46C2-9EE4-01BFBD623C8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213" name="Text Box 1">
          <a:extLst>
            <a:ext uri="{FF2B5EF4-FFF2-40B4-BE49-F238E27FC236}">
              <a16:creationId xmlns:a16="http://schemas.microsoft.com/office/drawing/2014/main" id="{345B74E7-C5E1-49E4-86D5-C7E3755C1D7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214" name="Text Box 1">
          <a:extLst>
            <a:ext uri="{FF2B5EF4-FFF2-40B4-BE49-F238E27FC236}">
              <a16:creationId xmlns:a16="http://schemas.microsoft.com/office/drawing/2014/main" id="{9A86BF3F-B1F9-45A5-B43E-6EDB522AC8D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215" name="Text Box 1">
          <a:extLst>
            <a:ext uri="{FF2B5EF4-FFF2-40B4-BE49-F238E27FC236}">
              <a16:creationId xmlns:a16="http://schemas.microsoft.com/office/drawing/2014/main" id="{9B4B54D5-4C78-44B7-AEFB-6BD8714C29C9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216" name="Text Box 1">
          <a:extLst>
            <a:ext uri="{FF2B5EF4-FFF2-40B4-BE49-F238E27FC236}">
              <a16:creationId xmlns:a16="http://schemas.microsoft.com/office/drawing/2014/main" id="{41CCCC6D-28F7-4401-BF00-817FA3AC0DA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217" name="Text Box 1">
          <a:extLst>
            <a:ext uri="{FF2B5EF4-FFF2-40B4-BE49-F238E27FC236}">
              <a16:creationId xmlns:a16="http://schemas.microsoft.com/office/drawing/2014/main" id="{B3C1DC07-5695-40BB-A6FA-777CD2D5EAA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218" name="Text Box 1">
          <a:extLst>
            <a:ext uri="{FF2B5EF4-FFF2-40B4-BE49-F238E27FC236}">
              <a16:creationId xmlns:a16="http://schemas.microsoft.com/office/drawing/2014/main" id="{1F84FA74-3648-4656-A65D-41C0EE970ED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219" name="Text Box 1">
          <a:extLst>
            <a:ext uri="{FF2B5EF4-FFF2-40B4-BE49-F238E27FC236}">
              <a16:creationId xmlns:a16="http://schemas.microsoft.com/office/drawing/2014/main" id="{36030565-A8E0-4C74-BB07-9B9F91A4E22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220" name="Text Box 1">
          <a:extLst>
            <a:ext uri="{FF2B5EF4-FFF2-40B4-BE49-F238E27FC236}">
              <a16:creationId xmlns:a16="http://schemas.microsoft.com/office/drawing/2014/main" id="{D7CCFDB1-1760-4BD8-B969-186C38B3DE89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221" name="Text Box 1">
          <a:extLst>
            <a:ext uri="{FF2B5EF4-FFF2-40B4-BE49-F238E27FC236}">
              <a16:creationId xmlns:a16="http://schemas.microsoft.com/office/drawing/2014/main" id="{078620FE-EEEA-411C-822A-DB0CF8AE881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222" name="Text Box 1">
          <a:extLst>
            <a:ext uri="{FF2B5EF4-FFF2-40B4-BE49-F238E27FC236}">
              <a16:creationId xmlns:a16="http://schemas.microsoft.com/office/drawing/2014/main" id="{76895F06-C454-4181-B11E-47B56584B023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223" name="Text Box 1">
          <a:extLst>
            <a:ext uri="{FF2B5EF4-FFF2-40B4-BE49-F238E27FC236}">
              <a16:creationId xmlns:a16="http://schemas.microsoft.com/office/drawing/2014/main" id="{33BDA618-EFFB-4D4E-9B45-C80B1D0E7B2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224" name="Text Box 1">
          <a:extLst>
            <a:ext uri="{FF2B5EF4-FFF2-40B4-BE49-F238E27FC236}">
              <a16:creationId xmlns:a16="http://schemas.microsoft.com/office/drawing/2014/main" id="{2850AE89-6EEE-4ED7-BEF4-21177FCBD73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225" name="Text Box 1">
          <a:extLst>
            <a:ext uri="{FF2B5EF4-FFF2-40B4-BE49-F238E27FC236}">
              <a16:creationId xmlns:a16="http://schemas.microsoft.com/office/drawing/2014/main" id="{476C0A17-6055-4AF1-9822-EB45EE92EE7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226" name="Text Box 1">
          <a:extLst>
            <a:ext uri="{FF2B5EF4-FFF2-40B4-BE49-F238E27FC236}">
              <a16:creationId xmlns:a16="http://schemas.microsoft.com/office/drawing/2014/main" id="{42599B77-A3CB-45A0-BEA0-D57BE49B42C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227" name="Text Box 1">
          <a:extLst>
            <a:ext uri="{FF2B5EF4-FFF2-40B4-BE49-F238E27FC236}">
              <a16:creationId xmlns:a16="http://schemas.microsoft.com/office/drawing/2014/main" id="{7F18A683-337F-4BC3-B3CD-989A3CAEF56E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228" name="Text Box 1">
          <a:extLst>
            <a:ext uri="{FF2B5EF4-FFF2-40B4-BE49-F238E27FC236}">
              <a16:creationId xmlns:a16="http://schemas.microsoft.com/office/drawing/2014/main" id="{80CC58D6-886B-453B-92BC-748CAB2D920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229" name="Text Box 1">
          <a:extLst>
            <a:ext uri="{FF2B5EF4-FFF2-40B4-BE49-F238E27FC236}">
              <a16:creationId xmlns:a16="http://schemas.microsoft.com/office/drawing/2014/main" id="{1F4DDA42-33B8-424A-A154-32B76E37F27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230" name="Text Box 1">
          <a:extLst>
            <a:ext uri="{FF2B5EF4-FFF2-40B4-BE49-F238E27FC236}">
              <a16:creationId xmlns:a16="http://schemas.microsoft.com/office/drawing/2014/main" id="{57E8A85E-E4CB-4592-B793-FD3F02708921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231" name="Text Box 1">
          <a:extLst>
            <a:ext uri="{FF2B5EF4-FFF2-40B4-BE49-F238E27FC236}">
              <a16:creationId xmlns:a16="http://schemas.microsoft.com/office/drawing/2014/main" id="{D878A23F-ACA6-4718-A369-7EE78B3345D1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232" name="Text Box 1">
          <a:extLst>
            <a:ext uri="{FF2B5EF4-FFF2-40B4-BE49-F238E27FC236}">
              <a16:creationId xmlns:a16="http://schemas.microsoft.com/office/drawing/2014/main" id="{98C393B6-CD5B-45D3-8F00-2E0F6654F6F3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233" name="Text Box 1">
          <a:extLst>
            <a:ext uri="{FF2B5EF4-FFF2-40B4-BE49-F238E27FC236}">
              <a16:creationId xmlns:a16="http://schemas.microsoft.com/office/drawing/2014/main" id="{313A6600-24A2-40AB-9D85-985DFF8A25F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234" name="Text Box 1">
          <a:extLst>
            <a:ext uri="{FF2B5EF4-FFF2-40B4-BE49-F238E27FC236}">
              <a16:creationId xmlns:a16="http://schemas.microsoft.com/office/drawing/2014/main" id="{1679A262-7C5C-4011-AE7E-24E4687C53F0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235" name="Text Box 1">
          <a:extLst>
            <a:ext uri="{FF2B5EF4-FFF2-40B4-BE49-F238E27FC236}">
              <a16:creationId xmlns:a16="http://schemas.microsoft.com/office/drawing/2014/main" id="{D4CE111A-7EBF-4C13-BDBA-94EECC33C671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236" name="Text Box 1">
          <a:extLst>
            <a:ext uri="{FF2B5EF4-FFF2-40B4-BE49-F238E27FC236}">
              <a16:creationId xmlns:a16="http://schemas.microsoft.com/office/drawing/2014/main" id="{6C67922A-AA5B-4D9F-8BA3-DBCD2C197FF6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237" name="Text Box 1">
          <a:extLst>
            <a:ext uri="{FF2B5EF4-FFF2-40B4-BE49-F238E27FC236}">
              <a16:creationId xmlns:a16="http://schemas.microsoft.com/office/drawing/2014/main" id="{82CFD955-6E10-4A81-AE34-47BF36827C3F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238" name="Text Box 1">
          <a:extLst>
            <a:ext uri="{FF2B5EF4-FFF2-40B4-BE49-F238E27FC236}">
              <a16:creationId xmlns:a16="http://schemas.microsoft.com/office/drawing/2014/main" id="{2612760A-9998-4B4C-9D25-5E0A92F8F500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239" name="Text Box 1">
          <a:extLst>
            <a:ext uri="{FF2B5EF4-FFF2-40B4-BE49-F238E27FC236}">
              <a16:creationId xmlns:a16="http://schemas.microsoft.com/office/drawing/2014/main" id="{12ABC439-9BF6-4E30-BE3A-B3524FE7D0A1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240" name="Text Box 1">
          <a:extLst>
            <a:ext uri="{FF2B5EF4-FFF2-40B4-BE49-F238E27FC236}">
              <a16:creationId xmlns:a16="http://schemas.microsoft.com/office/drawing/2014/main" id="{856DFDB3-8B55-41A0-AA2B-1B4181E558B9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241" name="Text Box 1">
          <a:extLst>
            <a:ext uri="{FF2B5EF4-FFF2-40B4-BE49-F238E27FC236}">
              <a16:creationId xmlns:a16="http://schemas.microsoft.com/office/drawing/2014/main" id="{D52AA942-BF87-4FF3-93CA-9689F4616B3E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242" name="Text Box 1">
          <a:extLst>
            <a:ext uri="{FF2B5EF4-FFF2-40B4-BE49-F238E27FC236}">
              <a16:creationId xmlns:a16="http://schemas.microsoft.com/office/drawing/2014/main" id="{88702160-6CE7-4041-AED5-7FCA7002F091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243" name="Text Box 1">
          <a:extLst>
            <a:ext uri="{FF2B5EF4-FFF2-40B4-BE49-F238E27FC236}">
              <a16:creationId xmlns:a16="http://schemas.microsoft.com/office/drawing/2014/main" id="{938B3AA8-59EC-4AD6-8A6A-9BE92BBCDBE8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244" name="Text Box 1">
          <a:extLst>
            <a:ext uri="{FF2B5EF4-FFF2-40B4-BE49-F238E27FC236}">
              <a16:creationId xmlns:a16="http://schemas.microsoft.com/office/drawing/2014/main" id="{E53C7433-5E4E-429E-9DE0-3ABD7F30D5D9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245" name="Text Box 1">
          <a:extLst>
            <a:ext uri="{FF2B5EF4-FFF2-40B4-BE49-F238E27FC236}">
              <a16:creationId xmlns:a16="http://schemas.microsoft.com/office/drawing/2014/main" id="{4CCCC630-F8BB-4636-8E5E-98F536CB4A6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246" name="Text Box 1">
          <a:extLst>
            <a:ext uri="{FF2B5EF4-FFF2-40B4-BE49-F238E27FC236}">
              <a16:creationId xmlns:a16="http://schemas.microsoft.com/office/drawing/2014/main" id="{F2130167-8313-4715-920C-DD7252EAA1C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247" name="Text Box 1">
          <a:extLst>
            <a:ext uri="{FF2B5EF4-FFF2-40B4-BE49-F238E27FC236}">
              <a16:creationId xmlns:a16="http://schemas.microsoft.com/office/drawing/2014/main" id="{3352A5C8-D838-4EA0-9F73-1C641559B6D1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248" name="Text Box 1">
          <a:extLst>
            <a:ext uri="{FF2B5EF4-FFF2-40B4-BE49-F238E27FC236}">
              <a16:creationId xmlns:a16="http://schemas.microsoft.com/office/drawing/2014/main" id="{986A29C5-2089-48AD-A18D-02C2FEBB064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249" name="Text Box 1">
          <a:extLst>
            <a:ext uri="{FF2B5EF4-FFF2-40B4-BE49-F238E27FC236}">
              <a16:creationId xmlns:a16="http://schemas.microsoft.com/office/drawing/2014/main" id="{AF56E94D-3A81-48C4-A5C2-471A8CAB6F88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250" name="Text Box 1">
          <a:extLst>
            <a:ext uri="{FF2B5EF4-FFF2-40B4-BE49-F238E27FC236}">
              <a16:creationId xmlns:a16="http://schemas.microsoft.com/office/drawing/2014/main" id="{8886F802-1747-4C60-BC99-33EDCE9F22C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251" name="Text Box 1">
          <a:extLst>
            <a:ext uri="{FF2B5EF4-FFF2-40B4-BE49-F238E27FC236}">
              <a16:creationId xmlns:a16="http://schemas.microsoft.com/office/drawing/2014/main" id="{8D5041A1-E30B-4F43-AD5A-603C0CFA2E03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252" name="Text Box 1">
          <a:extLst>
            <a:ext uri="{FF2B5EF4-FFF2-40B4-BE49-F238E27FC236}">
              <a16:creationId xmlns:a16="http://schemas.microsoft.com/office/drawing/2014/main" id="{C3438EE3-CF53-4054-AD96-810C86D5848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253" name="Text Box 1">
          <a:extLst>
            <a:ext uri="{FF2B5EF4-FFF2-40B4-BE49-F238E27FC236}">
              <a16:creationId xmlns:a16="http://schemas.microsoft.com/office/drawing/2014/main" id="{5C549A8D-689E-47DB-A7D7-3FCCDFD02440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254" name="Text Box 1">
          <a:extLst>
            <a:ext uri="{FF2B5EF4-FFF2-40B4-BE49-F238E27FC236}">
              <a16:creationId xmlns:a16="http://schemas.microsoft.com/office/drawing/2014/main" id="{5E4B7F5C-BE6D-4FC8-9987-25B74CFFC549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255" name="Text Box 1">
          <a:extLst>
            <a:ext uri="{FF2B5EF4-FFF2-40B4-BE49-F238E27FC236}">
              <a16:creationId xmlns:a16="http://schemas.microsoft.com/office/drawing/2014/main" id="{9194887F-33B0-4325-AA5F-B61D130AE03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256" name="Text Box 1">
          <a:extLst>
            <a:ext uri="{FF2B5EF4-FFF2-40B4-BE49-F238E27FC236}">
              <a16:creationId xmlns:a16="http://schemas.microsoft.com/office/drawing/2014/main" id="{886316EE-580A-4274-BB7E-D9C75A907394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257" name="Text Box 1">
          <a:extLst>
            <a:ext uri="{FF2B5EF4-FFF2-40B4-BE49-F238E27FC236}">
              <a16:creationId xmlns:a16="http://schemas.microsoft.com/office/drawing/2014/main" id="{B1A49036-1B42-41F7-BC43-E33903FBF79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258" name="Text Box 1">
          <a:extLst>
            <a:ext uri="{FF2B5EF4-FFF2-40B4-BE49-F238E27FC236}">
              <a16:creationId xmlns:a16="http://schemas.microsoft.com/office/drawing/2014/main" id="{D167DAC1-5DF0-43FF-B7B2-925BD2DED414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259" name="Text Box 1">
          <a:extLst>
            <a:ext uri="{FF2B5EF4-FFF2-40B4-BE49-F238E27FC236}">
              <a16:creationId xmlns:a16="http://schemas.microsoft.com/office/drawing/2014/main" id="{2AF4B7E5-FFEC-40C2-B00C-715C251F00F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260" name="Text Box 1">
          <a:extLst>
            <a:ext uri="{FF2B5EF4-FFF2-40B4-BE49-F238E27FC236}">
              <a16:creationId xmlns:a16="http://schemas.microsoft.com/office/drawing/2014/main" id="{47BF2B68-B05F-479B-A0E5-B9EAB0A4012E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261" name="Text Box 1">
          <a:extLst>
            <a:ext uri="{FF2B5EF4-FFF2-40B4-BE49-F238E27FC236}">
              <a16:creationId xmlns:a16="http://schemas.microsoft.com/office/drawing/2014/main" id="{D79515A6-5CBC-4859-B4BA-D0905917D16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262" name="Text Box 1">
          <a:extLst>
            <a:ext uri="{FF2B5EF4-FFF2-40B4-BE49-F238E27FC236}">
              <a16:creationId xmlns:a16="http://schemas.microsoft.com/office/drawing/2014/main" id="{57B1685C-5C9B-411B-BE53-8229A640C843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263" name="Text Box 1">
          <a:extLst>
            <a:ext uri="{FF2B5EF4-FFF2-40B4-BE49-F238E27FC236}">
              <a16:creationId xmlns:a16="http://schemas.microsoft.com/office/drawing/2014/main" id="{2D1FE2B5-BA65-4F62-9A5F-7AA9D8516081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264" name="Text Box 1">
          <a:extLst>
            <a:ext uri="{FF2B5EF4-FFF2-40B4-BE49-F238E27FC236}">
              <a16:creationId xmlns:a16="http://schemas.microsoft.com/office/drawing/2014/main" id="{D9263E1F-FACF-4340-96C3-AFF70C648D5E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265" name="Text Box 1">
          <a:extLst>
            <a:ext uri="{FF2B5EF4-FFF2-40B4-BE49-F238E27FC236}">
              <a16:creationId xmlns:a16="http://schemas.microsoft.com/office/drawing/2014/main" id="{C19381CD-269E-4005-8C96-8AACFA39D51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266" name="Text Box 1">
          <a:extLst>
            <a:ext uri="{FF2B5EF4-FFF2-40B4-BE49-F238E27FC236}">
              <a16:creationId xmlns:a16="http://schemas.microsoft.com/office/drawing/2014/main" id="{55C7B9FE-A92C-47D3-9B98-98DF14F0E4A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267" name="Text Box 1">
          <a:extLst>
            <a:ext uri="{FF2B5EF4-FFF2-40B4-BE49-F238E27FC236}">
              <a16:creationId xmlns:a16="http://schemas.microsoft.com/office/drawing/2014/main" id="{AA4D7036-83DD-4CFD-BCEF-3CB93B01CB0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268" name="Text Box 1">
          <a:extLst>
            <a:ext uri="{FF2B5EF4-FFF2-40B4-BE49-F238E27FC236}">
              <a16:creationId xmlns:a16="http://schemas.microsoft.com/office/drawing/2014/main" id="{C13B3221-750A-487F-9D85-F687117BF7D3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269" name="Text Box 1">
          <a:extLst>
            <a:ext uri="{FF2B5EF4-FFF2-40B4-BE49-F238E27FC236}">
              <a16:creationId xmlns:a16="http://schemas.microsoft.com/office/drawing/2014/main" id="{C1D04307-E39E-4CBC-A479-FA2691363D8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270" name="Text Box 1">
          <a:extLst>
            <a:ext uri="{FF2B5EF4-FFF2-40B4-BE49-F238E27FC236}">
              <a16:creationId xmlns:a16="http://schemas.microsoft.com/office/drawing/2014/main" id="{91670016-DB50-4AC1-A9F8-854D81B653B4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271" name="Text Box 1">
          <a:extLst>
            <a:ext uri="{FF2B5EF4-FFF2-40B4-BE49-F238E27FC236}">
              <a16:creationId xmlns:a16="http://schemas.microsoft.com/office/drawing/2014/main" id="{EFE6B30E-DC77-4B83-9E99-7655ED317D04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272" name="Text Box 1">
          <a:extLst>
            <a:ext uri="{FF2B5EF4-FFF2-40B4-BE49-F238E27FC236}">
              <a16:creationId xmlns:a16="http://schemas.microsoft.com/office/drawing/2014/main" id="{969246EF-C43F-4080-820A-0B6D59017C4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273" name="Text Box 1">
          <a:extLst>
            <a:ext uri="{FF2B5EF4-FFF2-40B4-BE49-F238E27FC236}">
              <a16:creationId xmlns:a16="http://schemas.microsoft.com/office/drawing/2014/main" id="{38CE017C-BE81-4B97-A96E-AF2DA88A2AF8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274" name="Text Box 1">
          <a:extLst>
            <a:ext uri="{FF2B5EF4-FFF2-40B4-BE49-F238E27FC236}">
              <a16:creationId xmlns:a16="http://schemas.microsoft.com/office/drawing/2014/main" id="{EFE29FB3-F5FD-481C-9F56-E52C8FE1E10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275" name="Text Box 1">
          <a:extLst>
            <a:ext uri="{FF2B5EF4-FFF2-40B4-BE49-F238E27FC236}">
              <a16:creationId xmlns:a16="http://schemas.microsoft.com/office/drawing/2014/main" id="{B9981461-75F3-435A-93F9-C571CEF5CD91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276" name="Text Box 1">
          <a:extLst>
            <a:ext uri="{FF2B5EF4-FFF2-40B4-BE49-F238E27FC236}">
              <a16:creationId xmlns:a16="http://schemas.microsoft.com/office/drawing/2014/main" id="{73164536-EDEB-4CC7-8703-84C37F1EA229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277" name="Text Box 1">
          <a:extLst>
            <a:ext uri="{FF2B5EF4-FFF2-40B4-BE49-F238E27FC236}">
              <a16:creationId xmlns:a16="http://schemas.microsoft.com/office/drawing/2014/main" id="{CE74CBF1-F058-429D-9E52-003825B63FD8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278" name="Text Box 1">
          <a:extLst>
            <a:ext uri="{FF2B5EF4-FFF2-40B4-BE49-F238E27FC236}">
              <a16:creationId xmlns:a16="http://schemas.microsoft.com/office/drawing/2014/main" id="{95FEB0ED-E8AE-4695-8A32-29C7560E3304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279" name="Text Box 1">
          <a:extLst>
            <a:ext uri="{FF2B5EF4-FFF2-40B4-BE49-F238E27FC236}">
              <a16:creationId xmlns:a16="http://schemas.microsoft.com/office/drawing/2014/main" id="{7D597548-32A5-4C34-98E0-256483D4BE71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280" name="Text Box 1">
          <a:extLst>
            <a:ext uri="{FF2B5EF4-FFF2-40B4-BE49-F238E27FC236}">
              <a16:creationId xmlns:a16="http://schemas.microsoft.com/office/drawing/2014/main" id="{C82AB408-2254-46A8-9FAE-CFCF722B234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281" name="Text Box 1">
          <a:extLst>
            <a:ext uri="{FF2B5EF4-FFF2-40B4-BE49-F238E27FC236}">
              <a16:creationId xmlns:a16="http://schemas.microsoft.com/office/drawing/2014/main" id="{5F25F50D-A2D1-43BC-B229-7E64CB5BB4F9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282" name="Text Box 1">
          <a:extLst>
            <a:ext uri="{FF2B5EF4-FFF2-40B4-BE49-F238E27FC236}">
              <a16:creationId xmlns:a16="http://schemas.microsoft.com/office/drawing/2014/main" id="{3DA9FCE0-E838-41DD-A527-E3B85A76F9BF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283" name="Text Box 1">
          <a:extLst>
            <a:ext uri="{FF2B5EF4-FFF2-40B4-BE49-F238E27FC236}">
              <a16:creationId xmlns:a16="http://schemas.microsoft.com/office/drawing/2014/main" id="{9E5BEC33-DAE1-4828-8D22-3CE7B2ED471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284" name="Text Box 1">
          <a:extLst>
            <a:ext uri="{FF2B5EF4-FFF2-40B4-BE49-F238E27FC236}">
              <a16:creationId xmlns:a16="http://schemas.microsoft.com/office/drawing/2014/main" id="{F5B99CF3-B378-4567-8EA6-ABB78F5E8751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285" name="Text Box 1">
          <a:extLst>
            <a:ext uri="{FF2B5EF4-FFF2-40B4-BE49-F238E27FC236}">
              <a16:creationId xmlns:a16="http://schemas.microsoft.com/office/drawing/2014/main" id="{30C472DF-C489-434A-8FBE-05D8641E650A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286" name="Text Box 1">
          <a:extLst>
            <a:ext uri="{FF2B5EF4-FFF2-40B4-BE49-F238E27FC236}">
              <a16:creationId xmlns:a16="http://schemas.microsoft.com/office/drawing/2014/main" id="{BB632628-46BB-4A34-86C2-A9B115FA8D49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287" name="Text Box 1">
          <a:extLst>
            <a:ext uri="{FF2B5EF4-FFF2-40B4-BE49-F238E27FC236}">
              <a16:creationId xmlns:a16="http://schemas.microsoft.com/office/drawing/2014/main" id="{7342A8CA-8F86-45FC-87DC-E6EB2AAD1D4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288" name="Text Box 1">
          <a:extLst>
            <a:ext uri="{FF2B5EF4-FFF2-40B4-BE49-F238E27FC236}">
              <a16:creationId xmlns:a16="http://schemas.microsoft.com/office/drawing/2014/main" id="{41FA46C9-953D-4BB6-906F-134F5463039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289" name="Text Box 1">
          <a:extLst>
            <a:ext uri="{FF2B5EF4-FFF2-40B4-BE49-F238E27FC236}">
              <a16:creationId xmlns:a16="http://schemas.microsoft.com/office/drawing/2014/main" id="{3752E8F9-0555-473A-8942-1881EBC73FFE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290" name="Text Box 1">
          <a:extLst>
            <a:ext uri="{FF2B5EF4-FFF2-40B4-BE49-F238E27FC236}">
              <a16:creationId xmlns:a16="http://schemas.microsoft.com/office/drawing/2014/main" id="{9FB9DEF4-9FEA-47A1-8F69-1A65F7AEE79A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291" name="Text Box 1">
          <a:extLst>
            <a:ext uri="{FF2B5EF4-FFF2-40B4-BE49-F238E27FC236}">
              <a16:creationId xmlns:a16="http://schemas.microsoft.com/office/drawing/2014/main" id="{D9B414F2-9768-42EE-BA8F-852FABC453F9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292" name="Text Box 1">
          <a:extLst>
            <a:ext uri="{FF2B5EF4-FFF2-40B4-BE49-F238E27FC236}">
              <a16:creationId xmlns:a16="http://schemas.microsoft.com/office/drawing/2014/main" id="{139CF41E-2E04-4542-BB1D-599B72B53BAF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293" name="Text Box 1">
          <a:extLst>
            <a:ext uri="{FF2B5EF4-FFF2-40B4-BE49-F238E27FC236}">
              <a16:creationId xmlns:a16="http://schemas.microsoft.com/office/drawing/2014/main" id="{ADDDAC06-9894-4DEF-86C5-31CFBA4EC016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294" name="Text Box 1">
          <a:extLst>
            <a:ext uri="{FF2B5EF4-FFF2-40B4-BE49-F238E27FC236}">
              <a16:creationId xmlns:a16="http://schemas.microsoft.com/office/drawing/2014/main" id="{13A7FBA9-013E-4DC3-B9CF-DB4D87993EE4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295" name="Text Box 1">
          <a:extLst>
            <a:ext uri="{FF2B5EF4-FFF2-40B4-BE49-F238E27FC236}">
              <a16:creationId xmlns:a16="http://schemas.microsoft.com/office/drawing/2014/main" id="{43A4DE5C-6C38-4165-891D-5B6D09290490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296" name="Text Box 1">
          <a:extLst>
            <a:ext uri="{FF2B5EF4-FFF2-40B4-BE49-F238E27FC236}">
              <a16:creationId xmlns:a16="http://schemas.microsoft.com/office/drawing/2014/main" id="{AC62D1C0-DB9B-4498-BD86-A8569354E78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297" name="Text Box 1">
          <a:extLst>
            <a:ext uri="{FF2B5EF4-FFF2-40B4-BE49-F238E27FC236}">
              <a16:creationId xmlns:a16="http://schemas.microsoft.com/office/drawing/2014/main" id="{1D7D1BBB-7A25-44C8-ADCF-EF75F463AF09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298" name="Text Box 1">
          <a:extLst>
            <a:ext uri="{FF2B5EF4-FFF2-40B4-BE49-F238E27FC236}">
              <a16:creationId xmlns:a16="http://schemas.microsoft.com/office/drawing/2014/main" id="{36C4B6DB-9BFB-4C89-9781-EACD5B1C8929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299" name="Text Box 1">
          <a:extLst>
            <a:ext uri="{FF2B5EF4-FFF2-40B4-BE49-F238E27FC236}">
              <a16:creationId xmlns:a16="http://schemas.microsoft.com/office/drawing/2014/main" id="{698E5ED5-18E8-4189-83BC-AEA39909654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300" name="Text Box 1">
          <a:extLst>
            <a:ext uri="{FF2B5EF4-FFF2-40B4-BE49-F238E27FC236}">
              <a16:creationId xmlns:a16="http://schemas.microsoft.com/office/drawing/2014/main" id="{64BAF008-34A7-4D60-9144-32858A7135C6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301" name="Text Box 1">
          <a:extLst>
            <a:ext uri="{FF2B5EF4-FFF2-40B4-BE49-F238E27FC236}">
              <a16:creationId xmlns:a16="http://schemas.microsoft.com/office/drawing/2014/main" id="{BDED6C4D-0894-4368-9E85-23F1371C8401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302" name="Text Box 1">
          <a:extLst>
            <a:ext uri="{FF2B5EF4-FFF2-40B4-BE49-F238E27FC236}">
              <a16:creationId xmlns:a16="http://schemas.microsoft.com/office/drawing/2014/main" id="{9B225F9E-DB59-4A7D-9591-6957D8BBC2F9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303" name="Text Box 1">
          <a:extLst>
            <a:ext uri="{FF2B5EF4-FFF2-40B4-BE49-F238E27FC236}">
              <a16:creationId xmlns:a16="http://schemas.microsoft.com/office/drawing/2014/main" id="{443198F0-0CBA-4A1B-BEFA-AFB9822A6B71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304" name="Text Box 1">
          <a:extLst>
            <a:ext uri="{FF2B5EF4-FFF2-40B4-BE49-F238E27FC236}">
              <a16:creationId xmlns:a16="http://schemas.microsoft.com/office/drawing/2014/main" id="{0C537A90-F54C-4915-A1AB-2495A7FB72FA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305" name="Text Box 1">
          <a:extLst>
            <a:ext uri="{FF2B5EF4-FFF2-40B4-BE49-F238E27FC236}">
              <a16:creationId xmlns:a16="http://schemas.microsoft.com/office/drawing/2014/main" id="{09D0B2D8-AF6A-4971-A6AF-BFF19DCB77B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306" name="Text Box 1">
          <a:extLst>
            <a:ext uri="{FF2B5EF4-FFF2-40B4-BE49-F238E27FC236}">
              <a16:creationId xmlns:a16="http://schemas.microsoft.com/office/drawing/2014/main" id="{18A2CD7A-F119-4B96-8262-7010654885A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307" name="Text Box 1">
          <a:extLst>
            <a:ext uri="{FF2B5EF4-FFF2-40B4-BE49-F238E27FC236}">
              <a16:creationId xmlns:a16="http://schemas.microsoft.com/office/drawing/2014/main" id="{C65CE112-7C63-46A2-BF63-A52A8CFF143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308" name="Text Box 1">
          <a:extLst>
            <a:ext uri="{FF2B5EF4-FFF2-40B4-BE49-F238E27FC236}">
              <a16:creationId xmlns:a16="http://schemas.microsoft.com/office/drawing/2014/main" id="{68C650EE-5981-4EA2-9357-F26F31D0E67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309" name="Text Box 1">
          <a:extLst>
            <a:ext uri="{FF2B5EF4-FFF2-40B4-BE49-F238E27FC236}">
              <a16:creationId xmlns:a16="http://schemas.microsoft.com/office/drawing/2014/main" id="{FB311446-081F-4EF9-BEFF-FB2B9BFF735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310" name="Text Box 1">
          <a:extLst>
            <a:ext uri="{FF2B5EF4-FFF2-40B4-BE49-F238E27FC236}">
              <a16:creationId xmlns:a16="http://schemas.microsoft.com/office/drawing/2014/main" id="{514FF7A0-B033-4381-8E77-052BD2D51538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311" name="Text Box 1">
          <a:extLst>
            <a:ext uri="{FF2B5EF4-FFF2-40B4-BE49-F238E27FC236}">
              <a16:creationId xmlns:a16="http://schemas.microsoft.com/office/drawing/2014/main" id="{58501433-0FAA-47E5-827A-CCB706E417F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312" name="Text Box 1">
          <a:extLst>
            <a:ext uri="{FF2B5EF4-FFF2-40B4-BE49-F238E27FC236}">
              <a16:creationId xmlns:a16="http://schemas.microsoft.com/office/drawing/2014/main" id="{6F546D36-8C27-450D-B773-DDFB6D573FA1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313" name="Text Box 1">
          <a:extLst>
            <a:ext uri="{FF2B5EF4-FFF2-40B4-BE49-F238E27FC236}">
              <a16:creationId xmlns:a16="http://schemas.microsoft.com/office/drawing/2014/main" id="{37A2D4E6-3B0D-4CEE-B083-56E504E4D10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314" name="Text Box 1">
          <a:extLst>
            <a:ext uri="{FF2B5EF4-FFF2-40B4-BE49-F238E27FC236}">
              <a16:creationId xmlns:a16="http://schemas.microsoft.com/office/drawing/2014/main" id="{713EFA97-5810-472F-9A80-417A2910E1AE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315" name="Text Box 1">
          <a:extLst>
            <a:ext uri="{FF2B5EF4-FFF2-40B4-BE49-F238E27FC236}">
              <a16:creationId xmlns:a16="http://schemas.microsoft.com/office/drawing/2014/main" id="{5EF09DF0-AB52-486F-9306-B4C601055FC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316" name="Text Box 1">
          <a:extLst>
            <a:ext uri="{FF2B5EF4-FFF2-40B4-BE49-F238E27FC236}">
              <a16:creationId xmlns:a16="http://schemas.microsoft.com/office/drawing/2014/main" id="{735BAA60-0DFF-4D21-BE5A-F64AC0FC4DA3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317" name="Text Box 1">
          <a:extLst>
            <a:ext uri="{FF2B5EF4-FFF2-40B4-BE49-F238E27FC236}">
              <a16:creationId xmlns:a16="http://schemas.microsoft.com/office/drawing/2014/main" id="{B0C1D00C-6460-4B5E-8071-AA63129CC749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318" name="Text Box 1">
          <a:extLst>
            <a:ext uri="{FF2B5EF4-FFF2-40B4-BE49-F238E27FC236}">
              <a16:creationId xmlns:a16="http://schemas.microsoft.com/office/drawing/2014/main" id="{C07C0D62-5C13-4B7D-B86F-551D762EADD0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319" name="Text Box 1">
          <a:extLst>
            <a:ext uri="{FF2B5EF4-FFF2-40B4-BE49-F238E27FC236}">
              <a16:creationId xmlns:a16="http://schemas.microsoft.com/office/drawing/2014/main" id="{1D0EECFA-8328-4E9F-BFDA-ACA8463DA09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320" name="Text Box 1">
          <a:extLst>
            <a:ext uri="{FF2B5EF4-FFF2-40B4-BE49-F238E27FC236}">
              <a16:creationId xmlns:a16="http://schemas.microsoft.com/office/drawing/2014/main" id="{0D4A4CFD-3E51-4EAB-85E7-A9B50B0B3DE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321" name="Text Box 1">
          <a:extLst>
            <a:ext uri="{FF2B5EF4-FFF2-40B4-BE49-F238E27FC236}">
              <a16:creationId xmlns:a16="http://schemas.microsoft.com/office/drawing/2014/main" id="{386C1AD0-6C4D-4D4A-967E-D91E576A783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322" name="Text Box 1">
          <a:extLst>
            <a:ext uri="{FF2B5EF4-FFF2-40B4-BE49-F238E27FC236}">
              <a16:creationId xmlns:a16="http://schemas.microsoft.com/office/drawing/2014/main" id="{2BD5B769-8F00-4235-9905-43588F8FC7E6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323" name="Text Box 1">
          <a:extLst>
            <a:ext uri="{FF2B5EF4-FFF2-40B4-BE49-F238E27FC236}">
              <a16:creationId xmlns:a16="http://schemas.microsoft.com/office/drawing/2014/main" id="{D0539036-1C66-4256-B504-8EE862BDE95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324" name="Text Box 1">
          <a:extLst>
            <a:ext uri="{FF2B5EF4-FFF2-40B4-BE49-F238E27FC236}">
              <a16:creationId xmlns:a16="http://schemas.microsoft.com/office/drawing/2014/main" id="{C24E31A1-96B4-4AC7-8494-C8D5D81D9096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325" name="Text Box 1">
          <a:extLst>
            <a:ext uri="{FF2B5EF4-FFF2-40B4-BE49-F238E27FC236}">
              <a16:creationId xmlns:a16="http://schemas.microsoft.com/office/drawing/2014/main" id="{A87AA19D-5EA8-4DF1-9FFA-13EDAAC9D9D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326" name="Text Box 1">
          <a:extLst>
            <a:ext uri="{FF2B5EF4-FFF2-40B4-BE49-F238E27FC236}">
              <a16:creationId xmlns:a16="http://schemas.microsoft.com/office/drawing/2014/main" id="{C85A6068-472F-45C7-B313-5266C22F350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327" name="Text Box 1">
          <a:extLst>
            <a:ext uri="{FF2B5EF4-FFF2-40B4-BE49-F238E27FC236}">
              <a16:creationId xmlns:a16="http://schemas.microsoft.com/office/drawing/2014/main" id="{94C5F3EE-DAEE-4E2E-9955-D85B2A738F6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328" name="Text Box 1">
          <a:extLst>
            <a:ext uri="{FF2B5EF4-FFF2-40B4-BE49-F238E27FC236}">
              <a16:creationId xmlns:a16="http://schemas.microsoft.com/office/drawing/2014/main" id="{C726B4CD-DB0A-48B6-BDEC-C60FF71DD41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329" name="Text Box 1">
          <a:extLst>
            <a:ext uri="{FF2B5EF4-FFF2-40B4-BE49-F238E27FC236}">
              <a16:creationId xmlns:a16="http://schemas.microsoft.com/office/drawing/2014/main" id="{BF5FD600-B04F-4E64-8C59-4CF2FB3CB63F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330" name="Text Box 1">
          <a:extLst>
            <a:ext uri="{FF2B5EF4-FFF2-40B4-BE49-F238E27FC236}">
              <a16:creationId xmlns:a16="http://schemas.microsoft.com/office/drawing/2014/main" id="{7B1DE36E-AEAD-40C0-B5C6-7BEAE73136A1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331" name="Text Box 1">
          <a:extLst>
            <a:ext uri="{FF2B5EF4-FFF2-40B4-BE49-F238E27FC236}">
              <a16:creationId xmlns:a16="http://schemas.microsoft.com/office/drawing/2014/main" id="{8F10AACF-B52A-48E1-A31A-75836B2A517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332" name="Text Box 1">
          <a:extLst>
            <a:ext uri="{FF2B5EF4-FFF2-40B4-BE49-F238E27FC236}">
              <a16:creationId xmlns:a16="http://schemas.microsoft.com/office/drawing/2014/main" id="{1DB6CDB3-1ACD-43E3-A794-6C28791CF72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333" name="Text Box 1">
          <a:extLst>
            <a:ext uri="{FF2B5EF4-FFF2-40B4-BE49-F238E27FC236}">
              <a16:creationId xmlns:a16="http://schemas.microsoft.com/office/drawing/2014/main" id="{D43A29DF-731A-48D0-8691-C62488D86AAA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334" name="Text Box 1">
          <a:extLst>
            <a:ext uri="{FF2B5EF4-FFF2-40B4-BE49-F238E27FC236}">
              <a16:creationId xmlns:a16="http://schemas.microsoft.com/office/drawing/2014/main" id="{307986D9-B059-4617-A45C-D4A5C25C9666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335" name="Text Box 1">
          <a:extLst>
            <a:ext uri="{FF2B5EF4-FFF2-40B4-BE49-F238E27FC236}">
              <a16:creationId xmlns:a16="http://schemas.microsoft.com/office/drawing/2014/main" id="{2E5D324E-0C7F-41F1-B50B-C952AEB60676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336" name="Text Box 1">
          <a:extLst>
            <a:ext uri="{FF2B5EF4-FFF2-40B4-BE49-F238E27FC236}">
              <a16:creationId xmlns:a16="http://schemas.microsoft.com/office/drawing/2014/main" id="{F2FF1D5C-7496-4910-A124-0980B9D06C2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337" name="Text Box 1">
          <a:extLst>
            <a:ext uri="{FF2B5EF4-FFF2-40B4-BE49-F238E27FC236}">
              <a16:creationId xmlns:a16="http://schemas.microsoft.com/office/drawing/2014/main" id="{7A4175D6-B512-4E9F-BE3D-C5D407D43DD6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338" name="Text Box 1">
          <a:extLst>
            <a:ext uri="{FF2B5EF4-FFF2-40B4-BE49-F238E27FC236}">
              <a16:creationId xmlns:a16="http://schemas.microsoft.com/office/drawing/2014/main" id="{22B1330A-3BFA-4D7B-8E57-C52B9F3D3C96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339" name="Text Box 1">
          <a:extLst>
            <a:ext uri="{FF2B5EF4-FFF2-40B4-BE49-F238E27FC236}">
              <a16:creationId xmlns:a16="http://schemas.microsoft.com/office/drawing/2014/main" id="{96C84BE4-013A-4450-AAB7-665C229A382A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340" name="Text Box 1">
          <a:extLst>
            <a:ext uri="{FF2B5EF4-FFF2-40B4-BE49-F238E27FC236}">
              <a16:creationId xmlns:a16="http://schemas.microsoft.com/office/drawing/2014/main" id="{718233CB-6C29-4A1C-8D24-D9D8B3C241E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341" name="Text Box 1">
          <a:extLst>
            <a:ext uri="{FF2B5EF4-FFF2-40B4-BE49-F238E27FC236}">
              <a16:creationId xmlns:a16="http://schemas.microsoft.com/office/drawing/2014/main" id="{283A1A18-E92E-4491-A26A-634C0E294531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342" name="Text Box 1">
          <a:extLst>
            <a:ext uri="{FF2B5EF4-FFF2-40B4-BE49-F238E27FC236}">
              <a16:creationId xmlns:a16="http://schemas.microsoft.com/office/drawing/2014/main" id="{2221469D-5B63-4304-B843-5854FE1DEBE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343" name="Text Box 1">
          <a:extLst>
            <a:ext uri="{FF2B5EF4-FFF2-40B4-BE49-F238E27FC236}">
              <a16:creationId xmlns:a16="http://schemas.microsoft.com/office/drawing/2014/main" id="{B76B5DCA-5439-4709-8941-D0710F102A1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344" name="Text Box 1">
          <a:extLst>
            <a:ext uri="{FF2B5EF4-FFF2-40B4-BE49-F238E27FC236}">
              <a16:creationId xmlns:a16="http://schemas.microsoft.com/office/drawing/2014/main" id="{C13B6CF0-4948-4ECB-A4D2-34F89CDFE68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345" name="Text Box 1">
          <a:extLst>
            <a:ext uri="{FF2B5EF4-FFF2-40B4-BE49-F238E27FC236}">
              <a16:creationId xmlns:a16="http://schemas.microsoft.com/office/drawing/2014/main" id="{8ED12C5A-38B5-4E85-A633-FF31DA76FB6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346" name="Text Box 1">
          <a:extLst>
            <a:ext uri="{FF2B5EF4-FFF2-40B4-BE49-F238E27FC236}">
              <a16:creationId xmlns:a16="http://schemas.microsoft.com/office/drawing/2014/main" id="{D587F54D-245A-4174-9396-866C8D1EB10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347" name="Text Box 1">
          <a:extLst>
            <a:ext uri="{FF2B5EF4-FFF2-40B4-BE49-F238E27FC236}">
              <a16:creationId xmlns:a16="http://schemas.microsoft.com/office/drawing/2014/main" id="{28F08165-FC94-4A05-9A0C-90C922F41ED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348" name="Text Box 1">
          <a:extLst>
            <a:ext uri="{FF2B5EF4-FFF2-40B4-BE49-F238E27FC236}">
              <a16:creationId xmlns:a16="http://schemas.microsoft.com/office/drawing/2014/main" id="{D9098C09-6210-4000-A10A-8A22194E507F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349" name="Text Box 1">
          <a:extLst>
            <a:ext uri="{FF2B5EF4-FFF2-40B4-BE49-F238E27FC236}">
              <a16:creationId xmlns:a16="http://schemas.microsoft.com/office/drawing/2014/main" id="{CCE5F3D2-1ECE-44EA-9825-FC60F08B04A3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350" name="Text Box 1">
          <a:extLst>
            <a:ext uri="{FF2B5EF4-FFF2-40B4-BE49-F238E27FC236}">
              <a16:creationId xmlns:a16="http://schemas.microsoft.com/office/drawing/2014/main" id="{EDA0830E-64B9-4CFE-9C24-B4240A95EC18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351" name="Text Box 1">
          <a:extLst>
            <a:ext uri="{FF2B5EF4-FFF2-40B4-BE49-F238E27FC236}">
              <a16:creationId xmlns:a16="http://schemas.microsoft.com/office/drawing/2014/main" id="{ACD72694-1BFA-42DF-80A3-9EE93A58879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352" name="Text Box 1">
          <a:extLst>
            <a:ext uri="{FF2B5EF4-FFF2-40B4-BE49-F238E27FC236}">
              <a16:creationId xmlns:a16="http://schemas.microsoft.com/office/drawing/2014/main" id="{0DA56EB0-3F8A-4ED4-A0C7-EA41528D6EA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353" name="Text Box 1">
          <a:extLst>
            <a:ext uri="{FF2B5EF4-FFF2-40B4-BE49-F238E27FC236}">
              <a16:creationId xmlns:a16="http://schemas.microsoft.com/office/drawing/2014/main" id="{1A62623E-EB39-4A4F-9815-8755587E9D78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354" name="Text Box 1">
          <a:extLst>
            <a:ext uri="{FF2B5EF4-FFF2-40B4-BE49-F238E27FC236}">
              <a16:creationId xmlns:a16="http://schemas.microsoft.com/office/drawing/2014/main" id="{7052A3D9-0723-45D5-93AF-206901A61CB0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355" name="Text Box 1">
          <a:extLst>
            <a:ext uri="{FF2B5EF4-FFF2-40B4-BE49-F238E27FC236}">
              <a16:creationId xmlns:a16="http://schemas.microsoft.com/office/drawing/2014/main" id="{9A6DC2CF-95F6-4359-8428-A22D6D55275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356" name="Text Box 1">
          <a:extLst>
            <a:ext uri="{FF2B5EF4-FFF2-40B4-BE49-F238E27FC236}">
              <a16:creationId xmlns:a16="http://schemas.microsoft.com/office/drawing/2014/main" id="{08CA8CFF-5E87-47CE-9138-80C1DB254B2A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357" name="Text Box 1">
          <a:extLst>
            <a:ext uri="{FF2B5EF4-FFF2-40B4-BE49-F238E27FC236}">
              <a16:creationId xmlns:a16="http://schemas.microsoft.com/office/drawing/2014/main" id="{3E134478-FE4C-4BB7-B1F2-C6E406BE401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358" name="Text Box 1">
          <a:extLst>
            <a:ext uri="{FF2B5EF4-FFF2-40B4-BE49-F238E27FC236}">
              <a16:creationId xmlns:a16="http://schemas.microsoft.com/office/drawing/2014/main" id="{E8AE7AC2-E3DE-4719-97DE-01FD35A06A76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359" name="Text Box 1">
          <a:extLst>
            <a:ext uri="{FF2B5EF4-FFF2-40B4-BE49-F238E27FC236}">
              <a16:creationId xmlns:a16="http://schemas.microsoft.com/office/drawing/2014/main" id="{5B0BB09D-B162-418A-A305-0070C878D2C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360" name="Text Box 1">
          <a:extLst>
            <a:ext uri="{FF2B5EF4-FFF2-40B4-BE49-F238E27FC236}">
              <a16:creationId xmlns:a16="http://schemas.microsoft.com/office/drawing/2014/main" id="{978698BF-4A00-433A-AA0C-3D511DEA198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361" name="Text Box 1">
          <a:extLst>
            <a:ext uri="{FF2B5EF4-FFF2-40B4-BE49-F238E27FC236}">
              <a16:creationId xmlns:a16="http://schemas.microsoft.com/office/drawing/2014/main" id="{45A367A1-7CE0-4059-A2DF-2D74AEC08BE4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362" name="Text Box 1">
          <a:extLst>
            <a:ext uri="{FF2B5EF4-FFF2-40B4-BE49-F238E27FC236}">
              <a16:creationId xmlns:a16="http://schemas.microsoft.com/office/drawing/2014/main" id="{16128444-F8A7-426A-87AE-4DF4295201B1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363" name="Text Box 1">
          <a:extLst>
            <a:ext uri="{FF2B5EF4-FFF2-40B4-BE49-F238E27FC236}">
              <a16:creationId xmlns:a16="http://schemas.microsoft.com/office/drawing/2014/main" id="{7254FB7B-3AE9-4AB2-9020-2686CFC697D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364" name="Text Box 1">
          <a:extLst>
            <a:ext uri="{FF2B5EF4-FFF2-40B4-BE49-F238E27FC236}">
              <a16:creationId xmlns:a16="http://schemas.microsoft.com/office/drawing/2014/main" id="{8D14EA35-ADA5-41D3-B573-3C47B8FAA2F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365" name="Text Box 1">
          <a:extLst>
            <a:ext uri="{FF2B5EF4-FFF2-40B4-BE49-F238E27FC236}">
              <a16:creationId xmlns:a16="http://schemas.microsoft.com/office/drawing/2014/main" id="{C9D6D9F2-173B-4388-ACDF-F1CD7A57973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366" name="Text Box 1">
          <a:extLst>
            <a:ext uri="{FF2B5EF4-FFF2-40B4-BE49-F238E27FC236}">
              <a16:creationId xmlns:a16="http://schemas.microsoft.com/office/drawing/2014/main" id="{BF084622-76E6-4EAB-9CE3-47EB3F114F9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367" name="Text Box 1">
          <a:extLst>
            <a:ext uri="{FF2B5EF4-FFF2-40B4-BE49-F238E27FC236}">
              <a16:creationId xmlns:a16="http://schemas.microsoft.com/office/drawing/2014/main" id="{6456EB75-EB52-4C3F-828B-ABE832B1A241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368" name="Text Box 1">
          <a:extLst>
            <a:ext uri="{FF2B5EF4-FFF2-40B4-BE49-F238E27FC236}">
              <a16:creationId xmlns:a16="http://schemas.microsoft.com/office/drawing/2014/main" id="{D66A4550-24A5-4F49-B267-B60C37FB4213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369" name="Text Box 1">
          <a:extLst>
            <a:ext uri="{FF2B5EF4-FFF2-40B4-BE49-F238E27FC236}">
              <a16:creationId xmlns:a16="http://schemas.microsoft.com/office/drawing/2014/main" id="{93984EBA-7803-40C6-B07F-035930659B5F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370" name="Text Box 1">
          <a:extLst>
            <a:ext uri="{FF2B5EF4-FFF2-40B4-BE49-F238E27FC236}">
              <a16:creationId xmlns:a16="http://schemas.microsoft.com/office/drawing/2014/main" id="{7316B659-908C-4804-AA31-213F433E35F1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371" name="Text Box 1">
          <a:extLst>
            <a:ext uri="{FF2B5EF4-FFF2-40B4-BE49-F238E27FC236}">
              <a16:creationId xmlns:a16="http://schemas.microsoft.com/office/drawing/2014/main" id="{E945529E-305D-4EE4-AF52-976053C12DE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372" name="Text Box 1">
          <a:extLst>
            <a:ext uri="{FF2B5EF4-FFF2-40B4-BE49-F238E27FC236}">
              <a16:creationId xmlns:a16="http://schemas.microsoft.com/office/drawing/2014/main" id="{61EF5731-31B4-40FA-8F7A-75C102D55A0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373" name="Text Box 1">
          <a:extLst>
            <a:ext uri="{FF2B5EF4-FFF2-40B4-BE49-F238E27FC236}">
              <a16:creationId xmlns:a16="http://schemas.microsoft.com/office/drawing/2014/main" id="{09B370CD-EEC5-49BC-91F9-4CBCDE4E208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374" name="Text Box 1">
          <a:extLst>
            <a:ext uri="{FF2B5EF4-FFF2-40B4-BE49-F238E27FC236}">
              <a16:creationId xmlns:a16="http://schemas.microsoft.com/office/drawing/2014/main" id="{E91EEC13-4330-418A-A2E3-C6787C38C86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375" name="Text Box 1">
          <a:extLst>
            <a:ext uri="{FF2B5EF4-FFF2-40B4-BE49-F238E27FC236}">
              <a16:creationId xmlns:a16="http://schemas.microsoft.com/office/drawing/2014/main" id="{F64FB03B-8BC5-401B-A9B1-B6EAA3F9BFF3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376" name="Text Box 1">
          <a:extLst>
            <a:ext uri="{FF2B5EF4-FFF2-40B4-BE49-F238E27FC236}">
              <a16:creationId xmlns:a16="http://schemas.microsoft.com/office/drawing/2014/main" id="{72008553-90A5-49F2-AF08-A3731ECB4DB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377" name="Text Box 1">
          <a:extLst>
            <a:ext uri="{FF2B5EF4-FFF2-40B4-BE49-F238E27FC236}">
              <a16:creationId xmlns:a16="http://schemas.microsoft.com/office/drawing/2014/main" id="{24135F35-9C66-4104-99FB-4593E66F0816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378" name="Text Box 1">
          <a:extLst>
            <a:ext uri="{FF2B5EF4-FFF2-40B4-BE49-F238E27FC236}">
              <a16:creationId xmlns:a16="http://schemas.microsoft.com/office/drawing/2014/main" id="{10C21999-BE41-46FA-A832-BED49B396D2A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379" name="Text Box 1">
          <a:extLst>
            <a:ext uri="{FF2B5EF4-FFF2-40B4-BE49-F238E27FC236}">
              <a16:creationId xmlns:a16="http://schemas.microsoft.com/office/drawing/2014/main" id="{D45FCF13-FAFF-4B7F-8559-5ADB70B30E11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380" name="Text Box 1">
          <a:extLst>
            <a:ext uri="{FF2B5EF4-FFF2-40B4-BE49-F238E27FC236}">
              <a16:creationId xmlns:a16="http://schemas.microsoft.com/office/drawing/2014/main" id="{B495FB84-FB2E-43BB-B7F8-08ED8D8E478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381" name="Text Box 1">
          <a:extLst>
            <a:ext uri="{FF2B5EF4-FFF2-40B4-BE49-F238E27FC236}">
              <a16:creationId xmlns:a16="http://schemas.microsoft.com/office/drawing/2014/main" id="{BD7B5BF8-DA17-4BFB-B94C-287BEC627F4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382" name="Text Box 1">
          <a:extLst>
            <a:ext uri="{FF2B5EF4-FFF2-40B4-BE49-F238E27FC236}">
              <a16:creationId xmlns:a16="http://schemas.microsoft.com/office/drawing/2014/main" id="{4F7016CE-8121-4830-9B75-EA17F222C283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383" name="Text Box 1">
          <a:extLst>
            <a:ext uri="{FF2B5EF4-FFF2-40B4-BE49-F238E27FC236}">
              <a16:creationId xmlns:a16="http://schemas.microsoft.com/office/drawing/2014/main" id="{D73F11A5-2D4A-49A5-ADDB-55F0A0955559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384" name="Text Box 1">
          <a:extLst>
            <a:ext uri="{FF2B5EF4-FFF2-40B4-BE49-F238E27FC236}">
              <a16:creationId xmlns:a16="http://schemas.microsoft.com/office/drawing/2014/main" id="{B1B9F0B0-D6FA-473C-87E9-E2AAD72A382F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385" name="Text Box 1">
          <a:extLst>
            <a:ext uri="{FF2B5EF4-FFF2-40B4-BE49-F238E27FC236}">
              <a16:creationId xmlns:a16="http://schemas.microsoft.com/office/drawing/2014/main" id="{F0170AD2-8D9E-4645-9153-145513E998F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386" name="Text Box 1">
          <a:extLst>
            <a:ext uri="{FF2B5EF4-FFF2-40B4-BE49-F238E27FC236}">
              <a16:creationId xmlns:a16="http://schemas.microsoft.com/office/drawing/2014/main" id="{4B75324C-2C80-4666-8897-AAA3B5084B66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387" name="Text Box 1">
          <a:extLst>
            <a:ext uri="{FF2B5EF4-FFF2-40B4-BE49-F238E27FC236}">
              <a16:creationId xmlns:a16="http://schemas.microsoft.com/office/drawing/2014/main" id="{A1574374-BA61-46E5-AAA0-BFE3888B47E9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388" name="Text Box 1">
          <a:extLst>
            <a:ext uri="{FF2B5EF4-FFF2-40B4-BE49-F238E27FC236}">
              <a16:creationId xmlns:a16="http://schemas.microsoft.com/office/drawing/2014/main" id="{BAB8DBFF-E831-4663-B86A-349C3889C4E4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389" name="Text Box 1">
          <a:extLst>
            <a:ext uri="{FF2B5EF4-FFF2-40B4-BE49-F238E27FC236}">
              <a16:creationId xmlns:a16="http://schemas.microsoft.com/office/drawing/2014/main" id="{086E5E2F-EA82-493C-9958-C96786E4DFBE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390" name="Text Box 1">
          <a:extLst>
            <a:ext uri="{FF2B5EF4-FFF2-40B4-BE49-F238E27FC236}">
              <a16:creationId xmlns:a16="http://schemas.microsoft.com/office/drawing/2014/main" id="{AE41414A-EE31-4CA7-8964-624A3A8F1914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391" name="Text Box 1">
          <a:extLst>
            <a:ext uri="{FF2B5EF4-FFF2-40B4-BE49-F238E27FC236}">
              <a16:creationId xmlns:a16="http://schemas.microsoft.com/office/drawing/2014/main" id="{3AE9FCAB-2D9D-49C1-BD23-FF42100A1F7E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392" name="Text Box 1">
          <a:extLst>
            <a:ext uri="{FF2B5EF4-FFF2-40B4-BE49-F238E27FC236}">
              <a16:creationId xmlns:a16="http://schemas.microsoft.com/office/drawing/2014/main" id="{7847B685-AF7B-493B-BDEE-24E06A74BEF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393" name="Text Box 1">
          <a:extLst>
            <a:ext uri="{FF2B5EF4-FFF2-40B4-BE49-F238E27FC236}">
              <a16:creationId xmlns:a16="http://schemas.microsoft.com/office/drawing/2014/main" id="{CE48A998-C64C-4EE7-AB33-83EB52BD165A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394" name="Text Box 1">
          <a:extLst>
            <a:ext uri="{FF2B5EF4-FFF2-40B4-BE49-F238E27FC236}">
              <a16:creationId xmlns:a16="http://schemas.microsoft.com/office/drawing/2014/main" id="{249A282F-FF4F-4F35-AE3F-BBE895FB7976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395" name="Text Box 1">
          <a:extLst>
            <a:ext uri="{FF2B5EF4-FFF2-40B4-BE49-F238E27FC236}">
              <a16:creationId xmlns:a16="http://schemas.microsoft.com/office/drawing/2014/main" id="{E486700D-FCB0-47DE-9F10-B06A4F2B988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396" name="Text Box 1">
          <a:extLst>
            <a:ext uri="{FF2B5EF4-FFF2-40B4-BE49-F238E27FC236}">
              <a16:creationId xmlns:a16="http://schemas.microsoft.com/office/drawing/2014/main" id="{9DE6A56B-EC36-400B-8443-7DE1D9B9C706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397" name="Text Box 1">
          <a:extLst>
            <a:ext uri="{FF2B5EF4-FFF2-40B4-BE49-F238E27FC236}">
              <a16:creationId xmlns:a16="http://schemas.microsoft.com/office/drawing/2014/main" id="{9719E9EC-4127-4E33-8466-66CC1851C9EA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398" name="Text Box 1">
          <a:extLst>
            <a:ext uri="{FF2B5EF4-FFF2-40B4-BE49-F238E27FC236}">
              <a16:creationId xmlns:a16="http://schemas.microsoft.com/office/drawing/2014/main" id="{14F4FE11-7E63-493E-A27B-93154BF03DC9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399" name="Text Box 1">
          <a:extLst>
            <a:ext uri="{FF2B5EF4-FFF2-40B4-BE49-F238E27FC236}">
              <a16:creationId xmlns:a16="http://schemas.microsoft.com/office/drawing/2014/main" id="{F4695B70-523E-4630-80DF-178DDA933B1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400" name="Text Box 1">
          <a:extLst>
            <a:ext uri="{FF2B5EF4-FFF2-40B4-BE49-F238E27FC236}">
              <a16:creationId xmlns:a16="http://schemas.microsoft.com/office/drawing/2014/main" id="{D09BCF05-7DDD-4C4D-A8B3-B3D4F1AF1F7F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401" name="Text Box 1">
          <a:extLst>
            <a:ext uri="{FF2B5EF4-FFF2-40B4-BE49-F238E27FC236}">
              <a16:creationId xmlns:a16="http://schemas.microsoft.com/office/drawing/2014/main" id="{EA82A7F3-C01E-4588-A9BE-0AC0EC752CB9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402" name="Text Box 1">
          <a:extLst>
            <a:ext uri="{FF2B5EF4-FFF2-40B4-BE49-F238E27FC236}">
              <a16:creationId xmlns:a16="http://schemas.microsoft.com/office/drawing/2014/main" id="{94D01496-CC4A-41F0-B3CB-9D51C877C67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403" name="Text Box 1">
          <a:extLst>
            <a:ext uri="{FF2B5EF4-FFF2-40B4-BE49-F238E27FC236}">
              <a16:creationId xmlns:a16="http://schemas.microsoft.com/office/drawing/2014/main" id="{914564EF-E137-423D-BDF4-8B12EF2252FE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404" name="Text Box 1">
          <a:extLst>
            <a:ext uri="{FF2B5EF4-FFF2-40B4-BE49-F238E27FC236}">
              <a16:creationId xmlns:a16="http://schemas.microsoft.com/office/drawing/2014/main" id="{EDA4E9F9-EEF2-4287-BD89-B27964DFF2E8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405" name="Text Box 1">
          <a:extLst>
            <a:ext uri="{FF2B5EF4-FFF2-40B4-BE49-F238E27FC236}">
              <a16:creationId xmlns:a16="http://schemas.microsoft.com/office/drawing/2014/main" id="{83870653-EB2C-4844-9EEA-AAE30ADFB07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406" name="Text Box 1">
          <a:extLst>
            <a:ext uri="{FF2B5EF4-FFF2-40B4-BE49-F238E27FC236}">
              <a16:creationId xmlns:a16="http://schemas.microsoft.com/office/drawing/2014/main" id="{54AC70F0-B85D-4880-979C-8B9E1B4F0D50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407" name="Text Box 1">
          <a:extLst>
            <a:ext uri="{FF2B5EF4-FFF2-40B4-BE49-F238E27FC236}">
              <a16:creationId xmlns:a16="http://schemas.microsoft.com/office/drawing/2014/main" id="{C03ED683-18DB-40EF-9831-CF1B20AEC82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408" name="Text Box 1">
          <a:extLst>
            <a:ext uri="{FF2B5EF4-FFF2-40B4-BE49-F238E27FC236}">
              <a16:creationId xmlns:a16="http://schemas.microsoft.com/office/drawing/2014/main" id="{D881A37C-3F75-482F-A515-3A210AB70236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409" name="Text Box 1">
          <a:extLst>
            <a:ext uri="{FF2B5EF4-FFF2-40B4-BE49-F238E27FC236}">
              <a16:creationId xmlns:a16="http://schemas.microsoft.com/office/drawing/2014/main" id="{E9ED86DB-7D34-491E-A244-5CDBA8A1702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410" name="Text Box 1">
          <a:extLst>
            <a:ext uri="{FF2B5EF4-FFF2-40B4-BE49-F238E27FC236}">
              <a16:creationId xmlns:a16="http://schemas.microsoft.com/office/drawing/2014/main" id="{B4BDD3A9-BD21-4811-A15E-BF5EC9FFB98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411" name="Text Box 1">
          <a:extLst>
            <a:ext uri="{FF2B5EF4-FFF2-40B4-BE49-F238E27FC236}">
              <a16:creationId xmlns:a16="http://schemas.microsoft.com/office/drawing/2014/main" id="{F246930A-CAB6-4FFA-B2F0-30A129AF95F9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412" name="Text Box 1">
          <a:extLst>
            <a:ext uri="{FF2B5EF4-FFF2-40B4-BE49-F238E27FC236}">
              <a16:creationId xmlns:a16="http://schemas.microsoft.com/office/drawing/2014/main" id="{2012838D-AE72-47F3-A2B5-DDEA3A75A236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413" name="Text Box 1">
          <a:extLst>
            <a:ext uri="{FF2B5EF4-FFF2-40B4-BE49-F238E27FC236}">
              <a16:creationId xmlns:a16="http://schemas.microsoft.com/office/drawing/2014/main" id="{B279D44C-7761-484B-B6D9-69920B5DFFF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414" name="Text Box 1">
          <a:extLst>
            <a:ext uri="{FF2B5EF4-FFF2-40B4-BE49-F238E27FC236}">
              <a16:creationId xmlns:a16="http://schemas.microsoft.com/office/drawing/2014/main" id="{93872413-8844-4FA9-AF8A-ED7BB9466828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415" name="Text Box 1">
          <a:extLst>
            <a:ext uri="{FF2B5EF4-FFF2-40B4-BE49-F238E27FC236}">
              <a16:creationId xmlns:a16="http://schemas.microsoft.com/office/drawing/2014/main" id="{0EAB57DF-26B5-42F1-B015-07AE867105D3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416" name="Text Box 1">
          <a:extLst>
            <a:ext uri="{FF2B5EF4-FFF2-40B4-BE49-F238E27FC236}">
              <a16:creationId xmlns:a16="http://schemas.microsoft.com/office/drawing/2014/main" id="{25BE80EB-E295-4102-AB03-6D720AB7B7C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417" name="Text Box 1">
          <a:extLst>
            <a:ext uri="{FF2B5EF4-FFF2-40B4-BE49-F238E27FC236}">
              <a16:creationId xmlns:a16="http://schemas.microsoft.com/office/drawing/2014/main" id="{59B595D3-A973-4BB4-8A26-F5AF624353C4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418" name="Text Box 1">
          <a:extLst>
            <a:ext uri="{FF2B5EF4-FFF2-40B4-BE49-F238E27FC236}">
              <a16:creationId xmlns:a16="http://schemas.microsoft.com/office/drawing/2014/main" id="{325870FB-F4C7-41F5-BFEF-D90B10FA0C3F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419" name="Text Box 1">
          <a:extLst>
            <a:ext uri="{FF2B5EF4-FFF2-40B4-BE49-F238E27FC236}">
              <a16:creationId xmlns:a16="http://schemas.microsoft.com/office/drawing/2014/main" id="{47D1F380-125F-4A22-9610-89FE76481D3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420" name="Text Box 1">
          <a:extLst>
            <a:ext uri="{FF2B5EF4-FFF2-40B4-BE49-F238E27FC236}">
              <a16:creationId xmlns:a16="http://schemas.microsoft.com/office/drawing/2014/main" id="{1E30B633-11E7-425F-A4FD-8360EE0C1E99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421" name="Text Box 1">
          <a:extLst>
            <a:ext uri="{FF2B5EF4-FFF2-40B4-BE49-F238E27FC236}">
              <a16:creationId xmlns:a16="http://schemas.microsoft.com/office/drawing/2014/main" id="{537C1050-06FD-455F-84CB-31A2C7B80E14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422" name="Text Box 1">
          <a:extLst>
            <a:ext uri="{FF2B5EF4-FFF2-40B4-BE49-F238E27FC236}">
              <a16:creationId xmlns:a16="http://schemas.microsoft.com/office/drawing/2014/main" id="{518E447A-9625-43CB-8BA1-50615E277CA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423" name="Text Box 1">
          <a:extLst>
            <a:ext uri="{FF2B5EF4-FFF2-40B4-BE49-F238E27FC236}">
              <a16:creationId xmlns:a16="http://schemas.microsoft.com/office/drawing/2014/main" id="{B03415DC-7426-485D-826A-3A356377D4EE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424" name="Text Box 1">
          <a:extLst>
            <a:ext uri="{FF2B5EF4-FFF2-40B4-BE49-F238E27FC236}">
              <a16:creationId xmlns:a16="http://schemas.microsoft.com/office/drawing/2014/main" id="{274F6D73-6062-4DC7-9CE5-B1096B65C75F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425" name="Text Box 1">
          <a:extLst>
            <a:ext uri="{FF2B5EF4-FFF2-40B4-BE49-F238E27FC236}">
              <a16:creationId xmlns:a16="http://schemas.microsoft.com/office/drawing/2014/main" id="{F8C672E4-2FBD-4A1F-B790-28658337BE6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426" name="Text Box 1">
          <a:extLst>
            <a:ext uri="{FF2B5EF4-FFF2-40B4-BE49-F238E27FC236}">
              <a16:creationId xmlns:a16="http://schemas.microsoft.com/office/drawing/2014/main" id="{AC2FF119-7047-4EE2-8FA1-4BE1C64EE913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427" name="Text Box 1">
          <a:extLst>
            <a:ext uri="{FF2B5EF4-FFF2-40B4-BE49-F238E27FC236}">
              <a16:creationId xmlns:a16="http://schemas.microsoft.com/office/drawing/2014/main" id="{5C292CB1-BA49-428D-B35A-4B768EC388A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428" name="Text Box 1">
          <a:extLst>
            <a:ext uri="{FF2B5EF4-FFF2-40B4-BE49-F238E27FC236}">
              <a16:creationId xmlns:a16="http://schemas.microsoft.com/office/drawing/2014/main" id="{C7759806-A585-4102-A588-FDB09FEC763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429" name="Text Box 1">
          <a:extLst>
            <a:ext uri="{FF2B5EF4-FFF2-40B4-BE49-F238E27FC236}">
              <a16:creationId xmlns:a16="http://schemas.microsoft.com/office/drawing/2014/main" id="{AE31EE4C-2FFC-49E3-8EE0-2F074D57278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430" name="Text Box 1">
          <a:extLst>
            <a:ext uri="{FF2B5EF4-FFF2-40B4-BE49-F238E27FC236}">
              <a16:creationId xmlns:a16="http://schemas.microsoft.com/office/drawing/2014/main" id="{0AE4D73B-3E11-4B88-B381-3BD28BC46B8A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431" name="Text Box 1">
          <a:extLst>
            <a:ext uri="{FF2B5EF4-FFF2-40B4-BE49-F238E27FC236}">
              <a16:creationId xmlns:a16="http://schemas.microsoft.com/office/drawing/2014/main" id="{A863371C-FB0D-49FB-89F0-DBA94D3A8618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432" name="Text Box 1">
          <a:extLst>
            <a:ext uri="{FF2B5EF4-FFF2-40B4-BE49-F238E27FC236}">
              <a16:creationId xmlns:a16="http://schemas.microsoft.com/office/drawing/2014/main" id="{738313F3-815A-4783-9C42-A418B068A340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433" name="Text Box 1">
          <a:extLst>
            <a:ext uri="{FF2B5EF4-FFF2-40B4-BE49-F238E27FC236}">
              <a16:creationId xmlns:a16="http://schemas.microsoft.com/office/drawing/2014/main" id="{70B7C18D-638C-4E78-BF91-A63AC645A99E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434" name="Text Box 1">
          <a:extLst>
            <a:ext uri="{FF2B5EF4-FFF2-40B4-BE49-F238E27FC236}">
              <a16:creationId xmlns:a16="http://schemas.microsoft.com/office/drawing/2014/main" id="{3991CC99-2C92-448C-8428-2010A134D1F4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435" name="Text Box 1">
          <a:extLst>
            <a:ext uri="{FF2B5EF4-FFF2-40B4-BE49-F238E27FC236}">
              <a16:creationId xmlns:a16="http://schemas.microsoft.com/office/drawing/2014/main" id="{8BB1854B-AC5A-4940-BD91-A4F2E0195CC1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436" name="Text Box 1">
          <a:extLst>
            <a:ext uri="{FF2B5EF4-FFF2-40B4-BE49-F238E27FC236}">
              <a16:creationId xmlns:a16="http://schemas.microsoft.com/office/drawing/2014/main" id="{B7F37422-02BC-43B1-9F0D-9FA2A162E9F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437" name="Text Box 1">
          <a:extLst>
            <a:ext uri="{FF2B5EF4-FFF2-40B4-BE49-F238E27FC236}">
              <a16:creationId xmlns:a16="http://schemas.microsoft.com/office/drawing/2014/main" id="{E6E35001-247A-45A6-A6D5-E1628EDA6DE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438" name="Text Box 1">
          <a:extLst>
            <a:ext uri="{FF2B5EF4-FFF2-40B4-BE49-F238E27FC236}">
              <a16:creationId xmlns:a16="http://schemas.microsoft.com/office/drawing/2014/main" id="{7810E336-37B9-4BCE-8E27-6A32C17C16F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439" name="Text Box 1">
          <a:extLst>
            <a:ext uri="{FF2B5EF4-FFF2-40B4-BE49-F238E27FC236}">
              <a16:creationId xmlns:a16="http://schemas.microsoft.com/office/drawing/2014/main" id="{CC4E3227-1C83-44D7-97DF-05FF4E4D3A49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440" name="Text Box 1">
          <a:extLst>
            <a:ext uri="{FF2B5EF4-FFF2-40B4-BE49-F238E27FC236}">
              <a16:creationId xmlns:a16="http://schemas.microsoft.com/office/drawing/2014/main" id="{0CC6D9A0-D805-4509-AECA-A84046868DEE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441" name="Text Box 1">
          <a:extLst>
            <a:ext uri="{FF2B5EF4-FFF2-40B4-BE49-F238E27FC236}">
              <a16:creationId xmlns:a16="http://schemas.microsoft.com/office/drawing/2014/main" id="{1B95243B-110D-482E-B88F-853BEDCB5CC9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442" name="Text Box 1">
          <a:extLst>
            <a:ext uri="{FF2B5EF4-FFF2-40B4-BE49-F238E27FC236}">
              <a16:creationId xmlns:a16="http://schemas.microsoft.com/office/drawing/2014/main" id="{43DDB15F-E908-432F-9316-DFB09D0B8FC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443" name="Text Box 1">
          <a:extLst>
            <a:ext uri="{FF2B5EF4-FFF2-40B4-BE49-F238E27FC236}">
              <a16:creationId xmlns:a16="http://schemas.microsoft.com/office/drawing/2014/main" id="{F5B1C4C8-8735-4EF6-83A5-171227BE4463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444" name="Text Box 1">
          <a:extLst>
            <a:ext uri="{FF2B5EF4-FFF2-40B4-BE49-F238E27FC236}">
              <a16:creationId xmlns:a16="http://schemas.microsoft.com/office/drawing/2014/main" id="{C5E88D9D-FDD6-4582-896E-E283AF65DC1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445" name="Text Box 1">
          <a:extLst>
            <a:ext uri="{FF2B5EF4-FFF2-40B4-BE49-F238E27FC236}">
              <a16:creationId xmlns:a16="http://schemas.microsoft.com/office/drawing/2014/main" id="{8C415519-AEF7-4EDC-B9AF-6255D55014A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446" name="Text Box 1">
          <a:extLst>
            <a:ext uri="{FF2B5EF4-FFF2-40B4-BE49-F238E27FC236}">
              <a16:creationId xmlns:a16="http://schemas.microsoft.com/office/drawing/2014/main" id="{728F14DF-085F-4E94-B532-D18763F8E79E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447" name="Text Box 1">
          <a:extLst>
            <a:ext uri="{FF2B5EF4-FFF2-40B4-BE49-F238E27FC236}">
              <a16:creationId xmlns:a16="http://schemas.microsoft.com/office/drawing/2014/main" id="{9BEA2DCF-B363-4FD6-878F-9E24C67DEDF8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448" name="Text Box 1">
          <a:extLst>
            <a:ext uri="{FF2B5EF4-FFF2-40B4-BE49-F238E27FC236}">
              <a16:creationId xmlns:a16="http://schemas.microsoft.com/office/drawing/2014/main" id="{CEC8D7C3-724C-4A79-B206-22B03966A49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449" name="Text Box 1">
          <a:extLst>
            <a:ext uri="{FF2B5EF4-FFF2-40B4-BE49-F238E27FC236}">
              <a16:creationId xmlns:a16="http://schemas.microsoft.com/office/drawing/2014/main" id="{AB16AD34-0BBE-4EEE-AEA3-1F2C4F66B4C8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450" name="Text Box 1">
          <a:extLst>
            <a:ext uri="{FF2B5EF4-FFF2-40B4-BE49-F238E27FC236}">
              <a16:creationId xmlns:a16="http://schemas.microsoft.com/office/drawing/2014/main" id="{EC730CE6-EAC6-4CE3-9AD6-52C4FE6E0A6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451" name="Text Box 1">
          <a:extLst>
            <a:ext uri="{FF2B5EF4-FFF2-40B4-BE49-F238E27FC236}">
              <a16:creationId xmlns:a16="http://schemas.microsoft.com/office/drawing/2014/main" id="{FE128040-4032-4BB2-821D-9958FF60754E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452" name="Text Box 1">
          <a:extLst>
            <a:ext uri="{FF2B5EF4-FFF2-40B4-BE49-F238E27FC236}">
              <a16:creationId xmlns:a16="http://schemas.microsoft.com/office/drawing/2014/main" id="{7D156FBF-9635-4DE2-B6E4-ACD7D61427E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453" name="Text Box 1">
          <a:extLst>
            <a:ext uri="{FF2B5EF4-FFF2-40B4-BE49-F238E27FC236}">
              <a16:creationId xmlns:a16="http://schemas.microsoft.com/office/drawing/2014/main" id="{AD642FAB-1339-41A2-9184-7C15DA8A92A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454" name="Text Box 1">
          <a:extLst>
            <a:ext uri="{FF2B5EF4-FFF2-40B4-BE49-F238E27FC236}">
              <a16:creationId xmlns:a16="http://schemas.microsoft.com/office/drawing/2014/main" id="{6C1D9AF4-E182-4A89-AE37-4D3DEF571B2F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455" name="Text Box 1">
          <a:extLst>
            <a:ext uri="{FF2B5EF4-FFF2-40B4-BE49-F238E27FC236}">
              <a16:creationId xmlns:a16="http://schemas.microsoft.com/office/drawing/2014/main" id="{B09D311B-461A-47AB-ABB7-E6177D81E9A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456" name="Text Box 1">
          <a:extLst>
            <a:ext uri="{FF2B5EF4-FFF2-40B4-BE49-F238E27FC236}">
              <a16:creationId xmlns:a16="http://schemas.microsoft.com/office/drawing/2014/main" id="{96DAF91C-D32E-412D-9889-6334F10A499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457" name="Text Box 1">
          <a:extLst>
            <a:ext uri="{FF2B5EF4-FFF2-40B4-BE49-F238E27FC236}">
              <a16:creationId xmlns:a16="http://schemas.microsoft.com/office/drawing/2014/main" id="{E5461484-C5D1-4626-BA26-84B73300258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458" name="Text Box 1">
          <a:extLst>
            <a:ext uri="{FF2B5EF4-FFF2-40B4-BE49-F238E27FC236}">
              <a16:creationId xmlns:a16="http://schemas.microsoft.com/office/drawing/2014/main" id="{1A5D954F-2CEA-4823-B94D-CC849413FCC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459" name="Text Box 1">
          <a:extLst>
            <a:ext uri="{FF2B5EF4-FFF2-40B4-BE49-F238E27FC236}">
              <a16:creationId xmlns:a16="http://schemas.microsoft.com/office/drawing/2014/main" id="{E52EDFFC-B33A-4EEA-829C-0A3593F3C993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460" name="Text Box 1">
          <a:extLst>
            <a:ext uri="{FF2B5EF4-FFF2-40B4-BE49-F238E27FC236}">
              <a16:creationId xmlns:a16="http://schemas.microsoft.com/office/drawing/2014/main" id="{CC3B2A97-42EF-4A7C-891B-1CF8E6F9D0D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461" name="Text Box 1">
          <a:extLst>
            <a:ext uri="{FF2B5EF4-FFF2-40B4-BE49-F238E27FC236}">
              <a16:creationId xmlns:a16="http://schemas.microsoft.com/office/drawing/2014/main" id="{AD5A9056-1AF3-4EF4-935E-212ECA4CF991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462" name="Text Box 1">
          <a:extLst>
            <a:ext uri="{FF2B5EF4-FFF2-40B4-BE49-F238E27FC236}">
              <a16:creationId xmlns:a16="http://schemas.microsoft.com/office/drawing/2014/main" id="{48FAB087-53BE-40D5-B052-41698C4AC1C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463" name="Text Box 1">
          <a:extLst>
            <a:ext uri="{FF2B5EF4-FFF2-40B4-BE49-F238E27FC236}">
              <a16:creationId xmlns:a16="http://schemas.microsoft.com/office/drawing/2014/main" id="{35EBF777-A8C9-4976-9961-A9C8BB03C800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464" name="Text Box 1">
          <a:extLst>
            <a:ext uri="{FF2B5EF4-FFF2-40B4-BE49-F238E27FC236}">
              <a16:creationId xmlns:a16="http://schemas.microsoft.com/office/drawing/2014/main" id="{E89310D2-0F95-4201-A36A-D452DE546343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465" name="Text Box 1">
          <a:extLst>
            <a:ext uri="{FF2B5EF4-FFF2-40B4-BE49-F238E27FC236}">
              <a16:creationId xmlns:a16="http://schemas.microsoft.com/office/drawing/2014/main" id="{084251E0-9C8D-4391-93D6-C49627B8896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466" name="Text Box 1">
          <a:extLst>
            <a:ext uri="{FF2B5EF4-FFF2-40B4-BE49-F238E27FC236}">
              <a16:creationId xmlns:a16="http://schemas.microsoft.com/office/drawing/2014/main" id="{200B50C9-388C-48A4-AA9B-FC0467F8B396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467" name="Text Box 1">
          <a:extLst>
            <a:ext uri="{FF2B5EF4-FFF2-40B4-BE49-F238E27FC236}">
              <a16:creationId xmlns:a16="http://schemas.microsoft.com/office/drawing/2014/main" id="{42DAAE2A-95F1-49CD-9F56-019760952F9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468" name="Text Box 1">
          <a:extLst>
            <a:ext uri="{FF2B5EF4-FFF2-40B4-BE49-F238E27FC236}">
              <a16:creationId xmlns:a16="http://schemas.microsoft.com/office/drawing/2014/main" id="{EC45E959-77B6-47E4-9621-6B147290B30A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469" name="Text Box 1">
          <a:extLst>
            <a:ext uri="{FF2B5EF4-FFF2-40B4-BE49-F238E27FC236}">
              <a16:creationId xmlns:a16="http://schemas.microsoft.com/office/drawing/2014/main" id="{829C2D71-B11D-48AB-92CB-AFF52525A60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470" name="Text Box 1">
          <a:extLst>
            <a:ext uri="{FF2B5EF4-FFF2-40B4-BE49-F238E27FC236}">
              <a16:creationId xmlns:a16="http://schemas.microsoft.com/office/drawing/2014/main" id="{26D93981-C939-4813-A1AE-3767EF1C50EF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471" name="Text Box 1">
          <a:extLst>
            <a:ext uri="{FF2B5EF4-FFF2-40B4-BE49-F238E27FC236}">
              <a16:creationId xmlns:a16="http://schemas.microsoft.com/office/drawing/2014/main" id="{602E8FD0-5275-410D-8E2C-70D96EE923D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472" name="Text Box 1">
          <a:extLst>
            <a:ext uri="{FF2B5EF4-FFF2-40B4-BE49-F238E27FC236}">
              <a16:creationId xmlns:a16="http://schemas.microsoft.com/office/drawing/2014/main" id="{635A587D-30CB-42BF-A682-14AFC034DB7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473" name="Text Box 1">
          <a:extLst>
            <a:ext uri="{FF2B5EF4-FFF2-40B4-BE49-F238E27FC236}">
              <a16:creationId xmlns:a16="http://schemas.microsoft.com/office/drawing/2014/main" id="{CC5192CC-3D12-4136-A96A-539C806AE1A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474" name="Text Box 1">
          <a:extLst>
            <a:ext uri="{FF2B5EF4-FFF2-40B4-BE49-F238E27FC236}">
              <a16:creationId xmlns:a16="http://schemas.microsoft.com/office/drawing/2014/main" id="{99099C0E-3B7C-43DF-8B55-CBC1614883F0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475" name="Text Box 1">
          <a:extLst>
            <a:ext uri="{FF2B5EF4-FFF2-40B4-BE49-F238E27FC236}">
              <a16:creationId xmlns:a16="http://schemas.microsoft.com/office/drawing/2014/main" id="{B06A2C75-86FC-465B-8E88-B15975227624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476" name="Text Box 1">
          <a:extLst>
            <a:ext uri="{FF2B5EF4-FFF2-40B4-BE49-F238E27FC236}">
              <a16:creationId xmlns:a16="http://schemas.microsoft.com/office/drawing/2014/main" id="{677EC6CC-DDAA-4A17-8F85-32306CD5FA3A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477" name="Text Box 1">
          <a:extLst>
            <a:ext uri="{FF2B5EF4-FFF2-40B4-BE49-F238E27FC236}">
              <a16:creationId xmlns:a16="http://schemas.microsoft.com/office/drawing/2014/main" id="{DD9A6D0E-D739-4783-80C3-15BA2AA7E28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478" name="Text Box 1">
          <a:extLst>
            <a:ext uri="{FF2B5EF4-FFF2-40B4-BE49-F238E27FC236}">
              <a16:creationId xmlns:a16="http://schemas.microsoft.com/office/drawing/2014/main" id="{E848F590-C42F-420E-82C4-D292EF934469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479" name="Text Box 1">
          <a:extLst>
            <a:ext uri="{FF2B5EF4-FFF2-40B4-BE49-F238E27FC236}">
              <a16:creationId xmlns:a16="http://schemas.microsoft.com/office/drawing/2014/main" id="{9F885D4A-49BE-4A87-9000-7B238122D7A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480" name="Text Box 1">
          <a:extLst>
            <a:ext uri="{FF2B5EF4-FFF2-40B4-BE49-F238E27FC236}">
              <a16:creationId xmlns:a16="http://schemas.microsoft.com/office/drawing/2014/main" id="{3C54F2E4-4B93-4EC4-B37B-EC19C65D1A61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481" name="Text Box 1">
          <a:extLst>
            <a:ext uri="{FF2B5EF4-FFF2-40B4-BE49-F238E27FC236}">
              <a16:creationId xmlns:a16="http://schemas.microsoft.com/office/drawing/2014/main" id="{FCC6899D-0D54-450E-8167-CB2BA2A545DF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482" name="Text Box 1">
          <a:extLst>
            <a:ext uri="{FF2B5EF4-FFF2-40B4-BE49-F238E27FC236}">
              <a16:creationId xmlns:a16="http://schemas.microsoft.com/office/drawing/2014/main" id="{0F14AFAE-D91C-4F13-889E-AFAAB64CF4F8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483" name="Text Box 1">
          <a:extLst>
            <a:ext uri="{FF2B5EF4-FFF2-40B4-BE49-F238E27FC236}">
              <a16:creationId xmlns:a16="http://schemas.microsoft.com/office/drawing/2014/main" id="{8C7364EE-C059-48FC-9E62-7FAD8909A5D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484" name="Text Box 1">
          <a:extLst>
            <a:ext uri="{FF2B5EF4-FFF2-40B4-BE49-F238E27FC236}">
              <a16:creationId xmlns:a16="http://schemas.microsoft.com/office/drawing/2014/main" id="{13FAD09F-FE39-467F-B560-1A5B1FCF49DE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485" name="Text Box 1">
          <a:extLst>
            <a:ext uri="{FF2B5EF4-FFF2-40B4-BE49-F238E27FC236}">
              <a16:creationId xmlns:a16="http://schemas.microsoft.com/office/drawing/2014/main" id="{5A5FE6D7-E8F7-4AC3-B414-F0A48B7B41A4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486" name="Text Box 1">
          <a:extLst>
            <a:ext uri="{FF2B5EF4-FFF2-40B4-BE49-F238E27FC236}">
              <a16:creationId xmlns:a16="http://schemas.microsoft.com/office/drawing/2014/main" id="{2D628B3B-59B7-4A07-9BE9-C439A8EDA6F3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487" name="Text Box 1">
          <a:extLst>
            <a:ext uri="{FF2B5EF4-FFF2-40B4-BE49-F238E27FC236}">
              <a16:creationId xmlns:a16="http://schemas.microsoft.com/office/drawing/2014/main" id="{4DF30A44-FC05-43CA-B36F-E89DAC42EC70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488" name="Text Box 1">
          <a:extLst>
            <a:ext uri="{FF2B5EF4-FFF2-40B4-BE49-F238E27FC236}">
              <a16:creationId xmlns:a16="http://schemas.microsoft.com/office/drawing/2014/main" id="{AEF0BF24-59C1-4034-94E8-83A7ABC5F61A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489" name="Text Box 1">
          <a:extLst>
            <a:ext uri="{FF2B5EF4-FFF2-40B4-BE49-F238E27FC236}">
              <a16:creationId xmlns:a16="http://schemas.microsoft.com/office/drawing/2014/main" id="{3A4085C5-3141-4058-9C59-F9F78A615931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490" name="Text Box 1">
          <a:extLst>
            <a:ext uri="{FF2B5EF4-FFF2-40B4-BE49-F238E27FC236}">
              <a16:creationId xmlns:a16="http://schemas.microsoft.com/office/drawing/2014/main" id="{86984C7A-36E5-4F60-8D85-4A5803AC3DA0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491" name="Text Box 1">
          <a:extLst>
            <a:ext uri="{FF2B5EF4-FFF2-40B4-BE49-F238E27FC236}">
              <a16:creationId xmlns:a16="http://schemas.microsoft.com/office/drawing/2014/main" id="{F9AC3F90-FD7B-4666-93BD-BEC7A41C367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492" name="Text Box 1">
          <a:extLst>
            <a:ext uri="{FF2B5EF4-FFF2-40B4-BE49-F238E27FC236}">
              <a16:creationId xmlns:a16="http://schemas.microsoft.com/office/drawing/2014/main" id="{13FBD3B5-C677-442F-B8B9-E0746FA4104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493" name="Text Box 1">
          <a:extLst>
            <a:ext uri="{FF2B5EF4-FFF2-40B4-BE49-F238E27FC236}">
              <a16:creationId xmlns:a16="http://schemas.microsoft.com/office/drawing/2014/main" id="{4CA5DCFE-F6BA-4895-AC9F-C8C66E098F1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494" name="Text Box 1">
          <a:extLst>
            <a:ext uri="{FF2B5EF4-FFF2-40B4-BE49-F238E27FC236}">
              <a16:creationId xmlns:a16="http://schemas.microsoft.com/office/drawing/2014/main" id="{C4BEEEBA-EDC4-4D92-AA32-60A617E1F22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495" name="Text Box 1">
          <a:extLst>
            <a:ext uri="{FF2B5EF4-FFF2-40B4-BE49-F238E27FC236}">
              <a16:creationId xmlns:a16="http://schemas.microsoft.com/office/drawing/2014/main" id="{AA9FD610-0B3F-44C0-A5DF-9D92E7045C43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496" name="Text Box 1">
          <a:extLst>
            <a:ext uri="{FF2B5EF4-FFF2-40B4-BE49-F238E27FC236}">
              <a16:creationId xmlns:a16="http://schemas.microsoft.com/office/drawing/2014/main" id="{3E7883C4-3F70-4BF7-987A-C5259EE09051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497" name="Text Box 1">
          <a:extLst>
            <a:ext uri="{FF2B5EF4-FFF2-40B4-BE49-F238E27FC236}">
              <a16:creationId xmlns:a16="http://schemas.microsoft.com/office/drawing/2014/main" id="{76A700C6-02CA-4A12-8171-9DF8EDAE8B4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498" name="Text Box 1">
          <a:extLst>
            <a:ext uri="{FF2B5EF4-FFF2-40B4-BE49-F238E27FC236}">
              <a16:creationId xmlns:a16="http://schemas.microsoft.com/office/drawing/2014/main" id="{6CC82D84-9285-487A-9BDE-D734A5ADD02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499" name="Text Box 1">
          <a:extLst>
            <a:ext uri="{FF2B5EF4-FFF2-40B4-BE49-F238E27FC236}">
              <a16:creationId xmlns:a16="http://schemas.microsoft.com/office/drawing/2014/main" id="{DF2B9217-8E46-4EA8-A727-A97A6E78617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500" name="Text Box 1">
          <a:extLst>
            <a:ext uri="{FF2B5EF4-FFF2-40B4-BE49-F238E27FC236}">
              <a16:creationId xmlns:a16="http://schemas.microsoft.com/office/drawing/2014/main" id="{FB6151C2-CAD5-4767-A2DE-985864C7B0C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501" name="Text Box 1">
          <a:extLst>
            <a:ext uri="{FF2B5EF4-FFF2-40B4-BE49-F238E27FC236}">
              <a16:creationId xmlns:a16="http://schemas.microsoft.com/office/drawing/2014/main" id="{95712DE5-EEDE-4CA7-94CE-582DD9B2B431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502" name="Text Box 1">
          <a:extLst>
            <a:ext uri="{FF2B5EF4-FFF2-40B4-BE49-F238E27FC236}">
              <a16:creationId xmlns:a16="http://schemas.microsoft.com/office/drawing/2014/main" id="{6518B6DC-784C-4B8B-BCAD-23719E8F463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503" name="Text Box 1">
          <a:extLst>
            <a:ext uri="{FF2B5EF4-FFF2-40B4-BE49-F238E27FC236}">
              <a16:creationId xmlns:a16="http://schemas.microsoft.com/office/drawing/2014/main" id="{FB7E1009-A04D-4F84-816E-401312723863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504" name="Text Box 1">
          <a:extLst>
            <a:ext uri="{FF2B5EF4-FFF2-40B4-BE49-F238E27FC236}">
              <a16:creationId xmlns:a16="http://schemas.microsoft.com/office/drawing/2014/main" id="{C3CB0903-BEFA-43A1-9D60-91C17327C519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505" name="Text Box 1">
          <a:extLst>
            <a:ext uri="{FF2B5EF4-FFF2-40B4-BE49-F238E27FC236}">
              <a16:creationId xmlns:a16="http://schemas.microsoft.com/office/drawing/2014/main" id="{60A05D24-A544-42F1-AAFA-8372D4B3A8B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506" name="Text Box 1">
          <a:extLst>
            <a:ext uri="{FF2B5EF4-FFF2-40B4-BE49-F238E27FC236}">
              <a16:creationId xmlns:a16="http://schemas.microsoft.com/office/drawing/2014/main" id="{558EE35C-E996-4F69-8554-8BA62F4C6D3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507" name="Text Box 1">
          <a:extLst>
            <a:ext uri="{FF2B5EF4-FFF2-40B4-BE49-F238E27FC236}">
              <a16:creationId xmlns:a16="http://schemas.microsoft.com/office/drawing/2014/main" id="{F553D056-3044-41A9-8265-50EBF633D1BA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508" name="Text Box 1">
          <a:extLst>
            <a:ext uri="{FF2B5EF4-FFF2-40B4-BE49-F238E27FC236}">
              <a16:creationId xmlns:a16="http://schemas.microsoft.com/office/drawing/2014/main" id="{7EDF250C-3F40-4D89-ABDD-9C9C57A07C4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509" name="Text Box 1">
          <a:extLst>
            <a:ext uri="{FF2B5EF4-FFF2-40B4-BE49-F238E27FC236}">
              <a16:creationId xmlns:a16="http://schemas.microsoft.com/office/drawing/2014/main" id="{BE76E4E7-43B2-48AD-8D8E-7053B4A46BBF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510" name="Text Box 1">
          <a:extLst>
            <a:ext uri="{FF2B5EF4-FFF2-40B4-BE49-F238E27FC236}">
              <a16:creationId xmlns:a16="http://schemas.microsoft.com/office/drawing/2014/main" id="{928DF608-7EAB-4F18-9A3B-FE7BDF5BEBE6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511" name="Text Box 1">
          <a:extLst>
            <a:ext uri="{FF2B5EF4-FFF2-40B4-BE49-F238E27FC236}">
              <a16:creationId xmlns:a16="http://schemas.microsoft.com/office/drawing/2014/main" id="{48F4A0C4-A1B6-44B7-9A5F-7A06EF6A98B8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512" name="Text Box 1">
          <a:extLst>
            <a:ext uri="{FF2B5EF4-FFF2-40B4-BE49-F238E27FC236}">
              <a16:creationId xmlns:a16="http://schemas.microsoft.com/office/drawing/2014/main" id="{66438E39-CFEA-4FA9-B50C-F1557189BAF9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513" name="Text Box 1">
          <a:extLst>
            <a:ext uri="{FF2B5EF4-FFF2-40B4-BE49-F238E27FC236}">
              <a16:creationId xmlns:a16="http://schemas.microsoft.com/office/drawing/2014/main" id="{539337D2-8385-4DC7-87BF-EB88B155ABD4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514" name="Text Box 1">
          <a:extLst>
            <a:ext uri="{FF2B5EF4-FFF2-40B4-BE49-F238E27FC236}">
              <a16:creationId xmlns:a16="http://schemas.microsoft.com/office/drawing/2014/main" id="{9AC0A12A-5F97-48DA-9B5C-0EC07570B2D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515" name="Text Box 1">
          <a:extLst>
            <a:ext uri="{FF2B5EF4-FFF2-40B4-BE49-F238E27FC236}">
              <a16:creationId xmlns:a16="http://schemas.microsoft.com/office/drawing/2014/main" id="{E24A4B84-B473-43E6-9A1B-3F38D4FE225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516" name="Text Box 1">
          <a:extLst>
            <a:ext uri="{FF2B5EF4-FFF2-40B4-BE49-F238E27FC236}">
              <a16:creationId xmlns:a16="http://schemas.microsoft.com/office/drawing/2014/main" id="{35D192B2-5356-4B89-8E35-488A3DE7DA2A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517" name="Text Box 1">
          <a:extLst>
            <a:ext uri="{FF2B5EF4-FFF2-40B4-BE49-F238E27FC236}">
              <a16:creationId xmlns:a16="http://schemas.microsoft.com/office/drawing/2014/main" id="{92F1BF50-DA60-467B-9A40-C381D6D2ACEA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518" name="Text Box 1">
          <a:extLst>
            <a:ext uri="{FF2B5EF4-FFF2-40B4-BE49-F238E27FC236}">
              <a16:creationId xmlns:a16="http://schemas.microsoft.com/office/drawing/2014/main" id="{CE86AFD4-EA6E-45EE-98BE-FC277F01DD94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519" name="Text Box 1">
          <a:extLst>
            <a:ext uri="{FF2B5EF4-FFF2-40B4-BE49-F238E27FC236}">
              <a16:creationId xmlns:a16="http://schemas.microsoft.com/office/drawing/2014/main" id="{57B0DC8C-28CB-49C7-BC94-C2975BD4BED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520" name="Text Box 1">
          <a:extLst>
            <a:ext uri="{FF2B5EF4-FFF2-40B4-BE49-F238E27FC236}">
              <a16:creationId xmlns:a16="http://schemas.microsoft.com/office/drawing/2014/main" id="{2C826E59-BA7D-4A14-AC04-43E643AFDA0F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521" name="Text Box 1">
          <a:extLst>
            <a:ext uri="{FF2B5EF4-FFF2-40B4-BE49-F238E27FC236}">
              <a16:creationId xmlns:a16="http://schemas.microsoft.com/office/drawing/2014/main" id="{9AC82A0E-EAE9-4724-ACF6-5FFD1F8690C8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522" name="Text Box 1">
          <a:extLst>
            <a:ext uri="{FF2B5EF4-FFF2-40B4-BE49-F238E27FC236}">
              <a16:creationId xmlns:a16="http://schemas.microsoft.com/office/drawing/2014/main" id="{78727975-94D6-47DC-8CC5-A1957B087119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523" name="Text Box 1">
          <a:extLst>
            <a:ext uri="{FF2B5EF4-FFF2-40B4-BE49-F238E27FC236}">
              <a16:creationId xmlns:a16="http://schemas.microsoft.com/office/drawing/2014/main" id="{406724DD-3345-4007-8221-64929EBC501F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524" name="Text Box 1">
          <a:extLst>
            <a:ext uri="{FF2B5EF4-FFF2-40B4-BE49-F238E27FC236}">
              <a16:creationId xmlns:a16="http://schemas.microsoft.com/office/drawing/2014/main" id="{FA385569-2998-4B5A-9BF3-F8BBD02C8E04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525" name="Text Box 1">
          <a:extLst>
            <a:ext uri="{FF2B5EF4-FFF2-40B4-BE49-F238E27FC236}">
              <a16:creationId xmlns:a16="http://schemas.microsoft.com/office/drawing/2014/main" id="{48D515F0-0AAB-4493-9E32-1BE6B62F9E8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526" name="Text Box 1">
          <a:extLst>
            <a:ext uri="{FF2B5EF4-FFF2-40B4-BE49-F238E27FC236}">
              <a16:creationId xmlns:a16="http://schemas.microsoft.com/office/drawing/2014/main" id="{E7CF9CA2-01E9-4674-9AFE-AEC6E75CE616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527" name="Text Box 1">
          <a:extLst>
            <a:ext uri="{FF2B5EF4-FFF2-40B4-BE49-F238E27FC236}">
              <a16:creationId xmlns:a16="http://schemas.microsoft.com/office/drawing/2014/main" id="{3A39AECF-8F8B-4611-8AEC-C1D6ED4FFF5E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528" name="Text Box 1">
          <a:extLst>
            <a:ext uri="{FF2B5EF4-FFF2-40B4-BE49-F238E27FC236}">
              <a16:creationId xmlns:a16="http://schemas.microsoft.com/office/drawing/2014/main" id="{D153528E-8A65-4959-B66A-8AB8E191BFD1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529" name="Text Box 1">
          <a:extLst>
            <a:ext uri="{FF2B5EF4-FFF2-40B4-BE49-F238E27FC236}">
              <a16:creationId xmlns:a16="http://schemas.microsoft.com/office/drawing/2014/main" id="{F0C94FE3-D637-414F-9558-79688D64BC1A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530" name="Text Box 1">
          <a:extLst>
            <a:ext uri="{FF2B5EF4-FFF2-40B4-BE49-F238E27FC236}">
              <a16:creationId xmlns:a16="http://schemas.microsoft.com/office/drawing/2014/main" id="{CFAD8FAA-750A-4719-A8AD-05B4ACE93078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531" name="Text Box 1">
          <a:extLst>
            <a:ext uri="{FF2B5EF4-FFF2-40B4-BE49-F238E27FC236}">
              <a16:creationId xmlns:a16="http://schemas.microsoft.com/office/drawing/2014/main" id="{F7404DF4-755D-462C-B14D-25D010D53C3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532" name="Text Box 1">
          <a:extLst>
            <a:ext uri="{FF2B5EF4-FFF2-40B4-BE49-F238E27FC236}">
              <a16:creationId xmlns:a16="http://schemas.microsoft.com/office/drawing/2014/main" id="{BDFE78A0-EAFE-4ED0-8233-6295CCFCEB5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533" name="Text Box 1">
          <a:extLst>
            <a:ext uri="{FF2B5EF4-FFF2-40B4-BE49-F238E27FC236}">
              <a16:creationId xmlns:a16="http://schemas.microsoft.com/office/drawing/2014/main" id="{419FD3C6-C6FE-4384-973B-99198013C22A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534" name="Text Box 1">
          <a:extLst>
            <a:ext uri="{FF2B5EF4-FFF2-40B4-BE49-F238E27FC236}">
              <a16:creationId xmlns:a16="http://schemas.microsoft.com/office/drawing/2014/main" id="{1319F921-14A2-44A3-9C7D-7FC1BF6A3B9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535" name="Text Box 1">
          <a:extLst>
            <a:ext uri="{FF2B5EF4-FFF2-40B4-BE49-F238E27FC236}">
              <a16:creationId xmlns:a16="http://schemas.microsoft.com/office/drawing/2014/main" id="{DF4DF3DA-F2F0-4550-AD5B-1D6482598BC1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536" name="Text Box 1">
          <a:extLst>
            <a:ext uri="{FF2B5EF4-FFF2-40B4-BE49-F238E27FC236}">
              <a16:creationId xmlns:a16="http://schemas.microsoft.com/office/drawing/2014/main" id="{398F4AB7-CC02-427C-BB23-C1EEDB15C5C4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537" name="Text Box 1">
          <a:extLst>
            <a:ext uri="{FF2B5EF4-FFF2-40B4-BE49-F238E27FC236}">
              <a16:creationId xmlns:a16="http://schemas.microsoft.com/office/drawing/2014/main" id="{1521A388-871A-495A-91D9-C9B79726C5A1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538" name="Text Box 1">
          <a:extLst>
            <a:ext uri="{FF2B5EF4-FFF2-40B4-BE49-F238E27FC236}">
              <a16:creationId xmlns:a16="http://schemas.microsoft.com/office/drawing/2014/main" id="{831F3AE0-15F1-48EA-983A-66F1BB5EDDD0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539" name="Text Box 1">
          <a:extLst>
            <a:ext uri="{FF2B5EF4-FFF2-40B4-BE49-F238E27FC236}">
              <a16:creationId xmlns:a16="http://schemas.microsoft.com/office/drawing/2014/main" id="{1532ED33-3BB7-4B66-A811-FD83E9D0E2CE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540" name="Text Box 1">
          <a:extLst>
            <a:ext uri="{FF2B5EF4-FFF2-40B4-BE49-F238E27FC236}">
              <a16:creationId xmlns:a16="http://schemas.microsoft.com/office/drawing/2014/main" id="{DD90B724-571A-4E7B-A706-549896955C6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541" name="Text Box 1">
          <a:extLst>
            <a:ext uri="{FF2B5EF4-FFF2-40B4-BE49-F238E27FC236}">
              <a16:creationId xmlns:a16="http://schemas.microsoft.com/office/drawing/2014/main" id="{5237F5B4-F963-4C72-9005-BFBDFAB1FD23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542" name="Text Box 1">
          <a:extLst>
            <a:ext uri="{FF2B5EF4-FFF2-40B4-BE49-F238E27FC236}">
              <a16:creationId xmlns:a16="http://schemas.microsoft.com/office/drawing/2014/main" id="{421D1AB5-3823-456F-BB7A-F36F2C80811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543" name="Text Box 1">
          <a:extLst>
            <a:ext uri="{FF2B5EF4-FFF2-40B4-BE49-F238E27FC236}">
              <a16:creationId xmlns:a16="http://schemas.microsoft.com/office/drawing/2014/main" id="{9F9DC116-989F-43AA-8345-247272A8155A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544" name="Text Box 1">
          <a:extLst>
            <a:ext uri="{FF2B5EF4-FFF2-40B4-BE49-F238E27FC236}">
              <a16:creationId xmlns:a16="http://schemas.microsoft.com/office/drawing/2014/main" id="{9B724D99-F3A4-4BDC-8A17-29E25F79BDD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545" name="Text Box 1">
          <a:extLst>
            <a:ext uri="{FF2B5EF4-FFF2-40B4-BE49-F238E27FC236}">
              <a16:creationId xmlns:a16="http://schemas.microsoft.com/office/drawing/2014/main" id="{6AF92D3C-2249-44C5-82FC-5FA9E431950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546" name="Text Box 1">
          <a:extLst>
            <a:ext uri="{FF2B5EF4-FFF2-40B4-BE49-F238E27FC236}">
              <a16:creationId xmlns:a16="http://schemas.microsoft.com/office/drawing/2014/main" id="{856E71CB-8F86-465E-9D97-6B7486DD216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547" name="Text Box 1">
          <a:extLst>
            <a:ext uri="{FF2B5EF4-FFF2-40B4-BE49-F238E27FC236}">
              <a16:creationId xmlns:a16="http://schemas.microsoft.com/office/drawing/2014/main" id="{B803108F-4E1C-43D8-A4C4-10AC242EDB54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548" name="Text Box 1">
          <a:extLst>
            <a:ext uri="{FF2B5EF4-FFF2-40B4-BE49-F238E27FC236}">
              <a16:creationId xmlns:a16="http://schemas.microsoft.com/office/drawing/2014/main" id="{61FC508B-2AC4-4030-B16F-B546D4435BE8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549" name="Text Box 1">
          <a:extLst>
            <a:ext uri="{FF2B5EF4-FFF2-40B4-BE49-F238E27FC236}">
              <a16:creationId xmlns:a16="http://schemas.microsoft.com/office/drawing/2014/main" id="{6EA590C1-5D42-4310-931C-CCA6F8AC3A3E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550" name="Text Box 1">
          <a:extLst>
            <a:ext uri="{FF2B5EF4-FFF2-40B4-BE49-F238E27FC236}">
              <a16:creationId xmlns:a16="http://schemas.microsoft.com/office/drawing/2014/main" id="{C416E329-C769-4CE7-B458-611FC5B53181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551" name="Text Box 1">
          <a:extLst>
            <a:ext uri="{FF2B5EF4-FFF2-40B4-BE49-F238E27FC236}">
              <a16:creationId xmlns:a16="http://schemas.microsoft.com/office/drawing/2014/main" id="{CFD3728C-A6BB-4737-8A1B-DADDC645135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552" name="Text Box 1">
          <a:extLst>
            <a:ext uri="{FF2B5EF4-FFF2-40B4-BE49-F238E27FC236}">
              <a16:creationId xmlns:a16="http://schemas.microsoft.com/office/drawing/2014/main" id="{422F8FF9-34CF-4FDA-8C59-9FE71DFA12C3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553" name="Text Box 1">
          <a:extLst>
            <a:ext uri="{FF2B5EF4-FFF2-40B4-BE49-F238E27FC236}">
              <a16:creationId xmlns:a16="http://schemas.microsoft.com/office/drawing/2014/main" id="{EBEF075F-2F57-4B82-8E32-8A04EBCD744E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554" name="Text Box 1">
          <a:extLst>
            <a:ext uri="{FF2B5EF4-FFF2-40B4-BE49-F238E27FC236}">
              <a16:creationId xmlns:a16="http://schemas.microsoft.com/office/drawing/2014/main" id="{D00A46B6-8F3D-4EB0-8339-2EED311246B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555" name="Text Box 1">
          <a:extLst>
            <a:ext uri="{FF2B5EF4-FFF2-40B4-BE49-F238E27FC236}">
              <a16:creationId xmlns:a16="http://schemas.microsoft.com/office/drawing/2014/main" id="{D4A6443C-3945-4F96-B86F-0F7D65B1D86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556" name="Text Box 1">
          <a:extLst>
            <a:ext uri="{FF2B5EF4-FFF2-40B4-BE49-F238E27FC236}">
              <a16:creationId xmlns:a16="http://schemas.microsoft.com/office/drawing/2014/main" id="{A7C4382B-5326-421D-8D86-E310913F40C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557" name="Text Box 1">
          <a:extLst>
            <a:ext uri="{FF2B5EF4-FFF2-40B4-BE49-F238E27FC236}">
              <a16:creationId xmlns:a16="http://schemas.microsoft.com/office/drawing/2014/main" id="{9ACE8F98-59B1-4957-B98E-F6AB3F86749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558" name="Text Box 1">
          <a:extLst>
            <a:ext uri="{FF2B5EF4-FFF2-40B4-BE49-F238E27FC236}">
              <a16:creationId xmlns:a16="http://schemas.microsoft.com/office/drawing/2014/main" id="{B9838750-72EA-4C38-9529-6765D6FDA020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559" name="Text Box 1">
          <a:extLst>
            <a:ext uri="{FF2B5EF4-FFF2-40B4-BE49-F238E27FC236}">
              <a16:creationId xmlns:a16="http://schemas.microsoft.com/office/drawing/2014/main" id="{07C07B97-891F-44B1-9FE2-3908CFF3727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560" name="Text Box 1">
          <a:extLst>
            <a:ext uri="{FF2B5EF4-FFF2-40B4-BE49-F238E27FC236}">
              <a16:creationId xmlns:a16="http://schemas.microsoft.com/office/drawing/2014/main" id="{D467752A-B9E3-491D-BCCC-B85510A56AD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561" name="Text Box 1">
          <a:extLst>
            <a:ext uri="{FF2B5EF4-FFF2-40B4-BE49-F238E27FC236}">
              <a16:creationId xmlns:a16="http://schemas.microsoft.com/office/drawing/2014/main" id="{51AF63FA-9530-48BB-8B6E-5ACE12347D8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562" name="Text Box 1">
          <a:extLst>
            <a:ext uri="{FF2B5EF4-FFF2-40B4-BE49-F238E27FC236}">
              <a16:creationId xmlns:a16="http://schemas.microsoft.com/office/drawing/2014/main" id="{8EADF53D-C778-4BB6-A545-02CA44E18633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563" name="Text Box 1">
          <a:extLst>
            <a:ext uri="{FF2B5EF4-FFF2-40B4-BE49-F238E27FC236}">
              <a16:creationId xmlns:a16="http://schemas.microsoft.com/office/drawing/2014/main" id="{78E39152-18F2-4439-88F6-1E5F40EE4A4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564" name="Text Box 1">
          <a:extLst>
            <a:ext uri="{FF2B5EF4-FFF2-40B4-BE49-F238E27FC236}">
              <a16:creationId xmlns:a16="http://schemas.microsoft.com/office/drawing/2014/main" id="{3FF074F2-60F8-4E13-9517-0899CE4FF5B0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565" name="Text Box 1">
          <a:extLst>
            <a:ext uri="{FF2B5EF4-FFF2-40B4-BE49-F238E27FC236}">
              <a16:creationId xmlns:a16="http://schemas.microsoft.com/office/drawing/2014/main" id="{AECE028C-72A5-4479-B698-A4B76AA073B8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566" name="Text Box 1">
          <a:extLst>
            <a:ext uri="{FF2B5EF4-FFF2-40B4-BE49-F238E27FC236}">
              <a16:creationId xmlns:a16="http://schemas.microsoft.com/office/drawing/2014/main" id="{BA917E6C-5A1B-4DC1-8D8E-492E261BF9FA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567" name="Text Box 1">
          <a:extLst>
            <a:ext uri="{FF2B5EF4-FFF2-40B4-BE49-F238E27FC236}">
              <a16:creationId xmlns:a16="http://schemas.microsoft.com/office/drawing/2014/main" id="{EDE1E719-0465-45BC-9D3D-C497833CBA84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568" name="Text Box 1">
          <a:extLst>
            <a:ext uri="{FF2B5EF4-FFF2-40B4-BE49-F238E27FC236}">
              <a16:creationId xmlns:a16="http://schemas.microsoft.com/office/drawing/2014/main" id="{25CC5768-332C-4C13-A75A-3223A5C966B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569" name="Text Box 1">
          <a:extLst>
            <a:ext uri="{FF2B5EF4-FFF2-40B4-BE49-F238E27FC236}">
              <a16:creationId xmlns:a16="http://schemas.microsoft.com/office/drawing/2014/main" id="{2D8EB8FA-5613-4BEC-9079-FA7F73A1D3EE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570" name="Text Box 1">
          <a:extLst>
            <a:ext uri="{FF2B5EF4-FFF2-40B4-BE49-F238E27FC236}">
              <a16:creationId xmlns:a16="http://schemas.microsoft.com/office/drawing/2014/main" id="{66DBE8C6-5C82-4CFE-861E-35B3E6FB7ED4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571" name="Text Box 1">
          <a:extLst>
            <a:ext uri="{FF2B5EF4-FFF2-40B4-BE49-F238E27FC236}">
              <a16:creationId xmlns:a16="http://schemas.microsoft.com/office/drawing/2014/main" id="{4E2895F7-07AF-4ED3-91EE-AF1CB15BE65F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572" name="Text Box 1">
          <a:extLst>
            <a:ext uri="{FF2B5EF4-FFF2-40B4-BE49-F238E27FC236}">
              <a16:creationId xmlns:a16="http://schemas.microsoft.com/office/drawing/2014/main" id="{8EEF52D1-6D38-45E7-AC6C-BCD6AA06547A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573" name="Text Box 1">
          <a:extLst>
            <a:ext uri="{FF2B5EF4-FFF2-40B4-BE49-F238E27FC236}">
              <a16:creationId xmlns:a16="http://schemas.microsoft.com/office/drawing/2014/main" id="{0384D5C3-14AF-4B57-AFDE-2EB61D6D36C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574" name="Text Box 1">
          <a:extLst>
            <a:ext uri="{FF2B5EF4-FFF2-40B4-BE49-F238E27FC236}">
              <a16:creationId xmlns:a16="http://schemas.microsoft.com/office/drawing/2014/main" id="{71744305-F256-4C92-98A8-626166E71DEF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575" name="Text Box 1">
          <a:extLst>
            <a:ext uri="{FF2B5EF4-FFF2-40B4-BE49-F238E27FC236}">
              <a16:creationId xmlns:a16="http://schemas.microsoft.com/office/drawing/2014/main" id="{2406626E-06B9-40A8-806E-D30D3BEC29D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576" name="Text Box 1">
          <a:extLst>
            <a:ext uri="{FF2B5EF4-FFF2-40B4-BE49-F238E27FC236}">
              <a16:creationId xmlns:a16="http://schemas.microsoft.com/office/drawing/2014/main" id="{B2E1DFDB-FF1B-4D01-B67F-AF82202B8D40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577" name="Text Box 1">
          <a:extLst>
            <a:ext uri="{FF2B5EF4-FFF2-40B4-BE49-F238E27FC236}">
              <a16:creationId xmlns:a16="http://schemas.microsoft.com/office/drawing/2014/main" id="{63C515F4-4270-4D70-9A95-1F491335C6E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578" name="Text Box 1">
          <a:extLst>
            <a:ext uri="{FF2B5EF4-FFF2-40B4-BE49-F238E27FC236}">
              <a16:creationId xmlns:a16="http://schemas.microsoft.com/office/drawing/2014/main" id="{F9684674-C7F7-4549-9451-93576E68DFB3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579" name="Text Box 1">
          <a:extLst>
            <a:ext uri="{FF2B5EF4-FFF2-40B4-BE49-F238E27FC236}">
              <a16:creationId xmlns:a16="http://schemas.microsoft.com/office/drawing/2014/main" id="{3EC30533-E847-443F-898C-4A6503DA5173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580" name="Text Box 1">
          <a:extLst>
            <a:ext uri="{FF2B5EF4-FFF2-40B4-BE49-F238E27FC236}">
              <a16:creationId xmlns:a16="http://schemas.microsoft.com/office/drawing/2014/main" id="{52AEE834-1C03-44E7-8C98-72BB2E60B57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581" name="Text Box 1">
          <a:extLst>
            <a:ext uri="{FF2B5EF4-FFF2-40B4-BE49-F238E27FC236}">
              <a16:creationId xmlns:a16="http://schemas.microsoft.com/office/drawing/2014/main" id="{CEA96646-1701-4926-B2AC-619D8B2E70C9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582" name="Text Box 1">
          <a:extLst>
            <a:ext uri="{FF2B5EF4-FFF2-40B4-BE49-F238E27FC236}">
              <a16:creationId xmlns:a16="http://schemas.microsoft.com/office/drawing/2014/main" id="{A6BC3EE2-4D31-4DD1-AE9F-E9A57F9B6D64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583" name="Text Box 1">
          <a:extLst>
            <a:ext uri="{FF2B5EF4-FFF2-40B4-BE49-F238E27FC236}">
              <a16:creationId xmlns:a16="http://schemas.microsoft.com/office/drawing/2014/main" id="{D588E36A-E463-4E0D-A079-C659CFAC4071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584" name="Text Box 1">
          <a:extLst>
            <a:ext uri="{FF2B5EF4-FFF2-40B4-BE49-F238E27FC236}">
              <a16:creationId xmlns:a16="http://schemas.microsoft.com/office/drawing/2014/main" id="{1B685417-1F9E-4542-9DA0-9A03244617F8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585" name="Text Box 1">
          <a:extLst>
            <a:ext uri="{FF2B5EF4-FFF2-40B4-BE49-F238E27FC236}">
              <a16:creationId xmlns:a16="http://schemas.microsoft.com/office/drawing/2014/main" id="{5D0FEC34-70C4-4EB1-8230-429ADFCFD59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586" name="Text Box 1">
          <a:extLst>
            <a:ext uri="{FF2B5EF4-FFF2-40B4-BE49-F238E27FC236}">
              <a16:creationId xmlns:a16="http://schemas.microsoft.com/office/drawing/2014/main" id="{11B6272B-A129-4801-9826-32E4DBA4F13E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587" name="Text Box 1">
          <a:extLst>
            <a:ext uri="{FF2B5EF4-FFF2-40B4-BE49-F238E27FC236}">
              <a16:creationId xmlns:a16="http://schemas.microsoft.com/office/drawing/2014/main" id="{B153F3B6-4283-478E-A4A6-54CAB1766A1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588" name="Text Box 1">
          <a:extLst>
            <a:ext uri="{FF2B5EF4-FFF2-40B4-BE49-F238E27FC236}">
              <a16:creationId xmlns:a16="http://schemas.microsoft.com/office/drawing/2014/main" id="{6827A1EB-139F-408C-A092-6CF5309D1A3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589" name="Text Box 1">
          <a:extLst>
            <a:ext uri="{FF2B5EF4-FFF2-40B4-BE49-F238E27FC236}">
              <a16:creationId xmlns:a16="http://schemas.microsoft.com/office/drawing/2014/main" id="{7CA96D73-917D-402E-B30A-8BA7A666F94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590" name="Text Box 1">
          <a:extLst>
            <a:ext uri="{FF2B5EF4-FFF2-40B4-BE49-F238E27FC236}">
              <a16:creationId xmlns:a16="http://schemas.microsoft.com/office/drawing/2014/main" id="{D181B31D-9DFE-4286-90C5-82297433D7EA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591" name="Text Box 1">
          <a:extLst>
            <a:ext uri="{FF2B5EF4-FFF2-40B4-BE49-F238E27FC236}">
              <a16:creationId xmlns:a16="http://schemas.microsoft.com/office/drawing/2014/main" id="{E669C929-CE15-49DA-AD42-264669A93788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592" name="Text Box 1">
          <a:extLst>
            <a:ext uri="{FF2B5EF4-FFF2-40B4-BE49-F238E27FC236}">
              <a16:creationId xmlns:a16="http://schemas.microsoft.com/office/drawing/2014/main" id="{764AECC4-0CEA-40FA-BDDC-F1339AEBCD9A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593" name="Text Box 1">
          <a:extLst>
            <a:ext uri="{FF2B5EF4-FFF2-40B4-BE49-F238E27FC236}">
              <a16:creationId xmlns:a16="http://schemas.microsoft.com/office/drawing/2014/main" id="{8D1C53DA-8BEE-4460-8CA9-37D9D3D15B33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594" name="Text Box 1">
          <a:extLst>
            <a:ext uri="{FF2B5EF4-FFF2-40B4-BE49-F238E27FC236}">
              <a16:creationId xmlns:a16="http://schemas.microsoft.com/office/drawing/2014/main" id="{8B9940F4-9C92-42E3-8A51-F282C6E427CE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595" name="Text Box 1">
          <a:extLst>
            <a:ext uri="{FF2B5EF4-FFF2-40B4-BE49-F238E27FC236}">
              <a16:creationId xmlns:a16="http://schemas.microsoft.com/office/drawing/2014/main" id="{5A63AB9C-E56F-4CE4-9B47-F20FD1F3C4E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596" name="Text Box 1">
          <a:extLst>
            <a:ext uri="{FF2B5EF4-FFF2-40B4-BE49-F238E27FC236}">
              <a16:creationId xmlns:a16="http://schemas.microsoft.com/office/drawing/2014/main" id="{9BF7DE0C-1F95-4CD7-AAD4-0BECE2C8A516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597" name="Text Box 1">
          <a:extLst>
            <a:ext uri="{FF2B5EF4-FFF2-40B4-BE49-F238E27FC236}">
              <a16:creationId xmlns:a16="http://schemas.microsoft.com/office/drawing/2014/main" id="{EE72D118-12F6-4311-8037-B8E798A04A1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598" name="Text Box 1">
          <a:extLst>
            <a:ext uri="{FF2B5EF4-FFF2-40B4-BE49-F238E27FC236}">
              <a16:creationId xmlns:a16="http://schemas.microsoft.com/office/drawing/2014/main" id="{56613978-5585-425B-8865-728B8289756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599" name="Text Box 1">
          <a:extLst>
            <a:ext uri="{FF2B5EF4-FFF2-40B4-BE49-F238E27FC236}">
              <a16:creationId xmlns:a16="http://schemas.microsoft.com/office/drawing/2014/main" id="{5081B38A-6310-49B6-B403-A22460D63BB6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600" name="Text Box 1">
          <a:extLst>
            <a:ext uri="{FF2B5EF4-FFF2-40B4-BE49-F238E27FC236}">
              <a16:creationId xmlns:a16="http://schemas.microsoft.com/office/drawing/2014/main" id="{519B1502-1E99-4118-91D2-15D716D67CEA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601" name="Text Box 1">
          <a:extLst>
            <a:ext uri="{FF2B5EF4-FFF2-40B4-BE49-F238E27FC236}">
              <a16:creationId xmlns:a16="http://schemas.microsoft.com/office/drawing/2014/main" id="{FABA0149-5CCD-464F-90C2-1230C56998A8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602" name="Text Box 1">
          <a:extLst>
            <a:ext uri="{FF2B5EF4-FFF2-40B4-BE49-F238E27FC236}">
              <a16:creationId xmlns:a16="http://schemas.microsoft.com/office/drawing/2014/main" id="{421F78FB-4504-49AE-8E09-DD1CE8D3CCD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603" name="Text Box 1">
          <a:extLst>
            <a:ext uri="{FF2B5EF4-FFF2-40B4-BE49-F238E27FC236}">
              <a16:creationId xmlns:a16="http://schemas.microsoft.com/office/drawing/2014/main" id="{DF9941D9-C559-496F-8ADF-0349FAC86290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604" name="Text Box 1">
          <a:extLst>
            <a:ext uri="{FF2B5EF4-FFF2-40B4-BE49-F238E27FC236}">
              <a16:creationId xmlns:a16="http://schemas.microsoft.com/office/drawing/2014/main" id="{299DFC96-2BBC-4C38-B847-EB0600773F34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605" name="Text Box 1">
          <a:extLst>
            <a:ext uri="{FF2B5EF4-FFF2-40B4-BE49-F238E27FC236}">
              <a16:creationId xmlns:a16="http://schemas.microsoft.com/office/drawing/2014/main" id="{805D7D6E-FBA5-43AD-9CFD-F961148E8303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606" name="Text Box 1">
          <a:extLst>
            <a:ext uri="{FF2B5EF4-FFF2-40B4-BE49-F238E27FC236}">
              <a16:creationId xmlns:a16="http://schemas.microsoft.com/office/drawing/2014/main" id="{55F21C71-B509-49D3-98B4-2A48606705CF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607" name="Text Box 1">
          <a:extLst>
            <a:ext uri="{FF2B5EF4-FFF2-40B4-BE49-F238E27FC236}">
              <a16:creationId xmlns:a16="http://schemas.microsoft.com/office/drawing/2014/main" id="{EDAAD217-1A3C-4353-B487-A7BD7EB63B7F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608" name="Text Box 1">
          <a:extLst>
            <a:ext uri="{FF2B5EF4-FFF2-40B4-BE49-F238E27FC236}">
              <a16:creationId xmlns:a16="http://schemas.microsoft.com/office/drawing/2014/main" id="{A1421A1B-4DEF-4ADB-B4B4-4F85632FCFD6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609" name="Text Box 1">
          <a:extLst>
            <a:ext uri="{FF2B5EF4-FFF2-40B4-BE49-F238E27FC236}">
              <a16:creationId xmlns:a16="http://schemas.microsoft.com/office/drawing/2014/main" id="{A68A247F-E4D5-43BA-81B9-7B18E66E220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610" name="Text Box 1">
          <a:extLst>
            <a:ext uri="{FF2B5EF4-FFF2-40B4-BE49-F238E27FC236}">
              <a16:creationId xmlns:a16="http://schemas.microsoft.com/office/drawing/2014/main" id="{4BE09723-726B-4E42-A591-501DBE211339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611" name="Text Box 1">
          <a:extLst>
            <a:ext uri="{FF2B5EF4-FFF2-40B4-BE49-F238E27FC236}">
              <a16:creationId xmlns:a16="http://schemas.microsoft.com/office/drawing/2014/main" id="{BB80B3B6-21BC-474E-917C-B2C73E917A8E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612" name="Text Box 1">
          <a:extLst>
            <a:ext uri="{FF2B5EF4-FFF2-40B4-BE49-F238E27FC236}">
              <a16:creationId xmlns:a16="http://schemas.microsoft.com/office/drawing/2014/main" id="{AC872E72-1B8A-4A4B-BBDF-D294BDE5D149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613" name="Text Box 1">
          <a:extLst>
            <a:ext uri="{FF2B5EF4-FFF2-40B4-BE49-F238E27FC236}">
              <a16:creationId xmlns:a16="http://schemas.microsoft.com/office/drawing/2014/main" id="{1BE8F796-4CBA-49BC-BC2E-EDC5DD830B0E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614" name="Text Box 1">
          <a:extLst>
            <a:ext uri="{FF2B5EF4-FFF2-40B4-BE49-F238E27FC236}">
              <a16:creationId xmlns:a16="http://schemas.microsoft.com/office/drawing/2014/main" id="{A6E290FD-153D-4803-A1D8-47F4055F29FA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615" name="Text Box 1">
          <a:extLst>
            <a:ext uri="{FF2B5EF4-FFF2-40B4-BE49-F238E27FC236}">
              <a16:creationId xmlns:a16="http://schemas.microsoft.com/office/drawing/2014/main" id="{51476176-E3C4-4814-9A4B-DE8D2A33765E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616" name="Text Box 1">
          <a:extLst>
            <a:ext uri="{FF2B5EF4-FFF2-40B4-BE49-F238E27FC236}">
              <a16:creationId xmlns:a16="http://schemas.microsoft.com/office/drawing/2014/main" id="{FEEDD86D-83F4-45C3-B77F-AB95253AB8B1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617" name="Text Box 1">
          <a:extLst>
            <a:ext uri="{FF2B5EF4-FFF2-40B4-BE49-F238E27FC236}">
              <a16:creationId xmlns:a16="http://schemas.microsoft.com/office/drawing/2014/main" id="{EFBCE330-FF18-4960-9428-98F11A2AE09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618" name="Text Box 1">
          <a:extLst>
            <a:ext uri="{FF2B5EF4-FFF2-40B4-BE49-F238E27FC236}">
              <a16:creationId xmlns:a16="http://schemas.microsoft.com/office/drawing/2014/main" id="{61170CEE-A5B0-44BC-B652-2831E68A94B3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619" name="Text Box 1">
          <a:extLst>
            <a:ext uri="{FF2B5EF4-FFF2-40B4-BE49-F238E27FC236}">
              <a16:creationId xmlns:a16="http://schemas.microsoft.com/office/drawing/2014/main" id="{F4F3E1FF-CBE5-4BBB-B6BC-5461753444E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620" name="Text Box 1">
          <a:extLst>
            <a:ext uri="{FF2B5EF4-FFF2-40B4-BE49-F238E27FC236}">
              <a16:creationId xmlns:a16="http://schemas.microsoft.com/office/drawing/2014/main" id="{5BF26A42-F472-4E18-A832-A64F246E089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621" name="Text Box 1">
          <a:extLst>
            <a:ext uri="{FF2B5EF4-FFF2-40B4-BE49-F238E27FC236}">
              <a16:creationId xmlns:a16="http://schemas.microsoft.com/office/drawing/2014/main" id="{99A72F78-294D-4892-9DDA-C20B6CADACB0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622" name="Text Box 1">
          <a:extLst>
            <a:ext uri="{FF2B5EF4-FFF2-40B4-BE49-F238E27FC236}">
              <a16:creationId xmlns:a16="http://schemas.microsoft.com/office/drawing/2014/main" id="{B1925869-0F3C-4709-A7AD-BEBD3FDC779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623" name="Text Box 1">
          <a:extLst>
            <a:ext uri="{FF2B5EF4-FFF2-40B4-BE49-F238E27FC236}">
              <a16:creationId xmlns:a16="http://schemas.microsoft.com/office/drawing/2014/main" id="{06127C8E-FAFE-449A-AF79-A4A4EC8B5BF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624" name="Text Box 1">
          <a:extLst>
            <a:ext uri="{FF2B5EF4-FFF2-40B4-BE49-F238E27FC236}">
              <a16:creationId xmlns:a16="http://schemas.microsoft.com/office/drawing/2014/main" id="{6C9DC761-587E-4D2E-82EE-B08FF140CA2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625" name="Text Box 1">
          <a:extLst>
            <a:ext uri="{FF2B5EF4-FFF2-40B4-BE49-F238E27FC236}">
              <a16:creationId xmlns:a16="http://schemas.microsoft.com/office/drawing/2014/main" id="{02733AF5-26E7-4E93-B906-D2D5676CC95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626" name="Text Box 1">
          <a:extLst>
            <a:ext uri="{FF2B5EF4-FFF2-40B4-BE49-F238E27FC236}">
              <a16:creationId xmlns:a16="http://schemas.microsoft.com/office/drawing/2014/main" id="{EFCBE064-547B-4EDC-9D47-600F8ECD5931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627" name="Text Box 1">
          <a:extLst>
            <a:ext uri="{FF2B5EF4-FFF2-40B4-BE49-F238E27FC236}">
              <a16:creationId xmlns:a16="http://schemas.microsoft.com/office/drawing/2014/main" id="{F08A3419-A9EE-4645-8D76-FCE707E42659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628" name="Text Box 1">
          <a:extLst>
            <a:ext uri="{FF2B5EF4-FFF2-40B4-BE49-F238E27FC236}">
              <a16:creationId xmlns:a16="http://schemas.microsoft.com/office/drawing/2014/main" id="{57F25F97-75D2-4A09-B2BB-7183C20CCAA3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629" name="Text Box 1">
          <a:extLst>
            <a:ext uri="{FF2B5EF4-FFF2-40B4-BE49-F238E27FC236}">
              <a16:creationId xmlns:a16="http://schemas.microsoft.com/office/drawing/2014/main" id="{86164E97-27B0-4D8D-BBFC-89D45B311CD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630" name="Text Box 1">
          <a:extLst>
            <a:ext uri="{FF2B5EF4-FFF2-40B4-BE49-F238E27FC236}">
              <a16:creationId xmlns:a16="http://schemas.microsoft.com/office/drawing/2014/main" id="{2BA1D4A8-C4A8-4BC5-BE8F-7D00AF7F8A1F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631" name="Text Box 1">
          <a:extLst>
            <a:ext uri="{FF2B5EF4-FFF2-40B4-BE49-F238E27FC236}">
              <a16:creationId xmlns:a16="http://schemas.microsoft.com/office/drawing/2014/main" id="{4553DDBB-D153-4C18-9153-D6605CB96A4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632" name="Text Box 1">
          <a:extLst>
            <a:ext uri="{FF2B5EF4-FFF2-40B4-BE49-F238E27FC236}">
              <a16:creationId xmlns:a16="http://schemas.microsoft.com/office/drawing/2014/main" id="{08B2B7D7-A4B7-4806-AFBB-427642DDECEF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633" name="Text Box 1">
          <a:extLst>
            <a:ext uri="{FF2B5EF4-FFF2-40B4-BE49-F238E27FC236}">
              <a16:creationId xmlns:a16="http://schemas.microsoft.com/office/drawing/2014/main" id="{4AEE3B13-E61A-4722-AD4A-8B7216B413B6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634" name="Text Box 1">
          <a:extLst>
            <a:ext uri="{FF2B5EF4-FFF2-40B4-BE49-F238E27FC236}">
              <a16:creationId xmlns:a16="http://schemas.microsoft.com/office/drawing/2014/main" id="{C621130B-C6FB-4D60-A282-644522847031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635" name="Text Box 1">
          <a:extLst>
            <a:ext uri="{FF2B5EF4-FFF2-40B4-BE49-F238E27FC236}">
              <a16:creationId xmlns:a16="http://schemas.microsoft.com/office/drawing/2014/main" id="{D71D1991-2BBE-4279-A30E-E619517178E3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636" name="Text Box 1">
          <a:extLst>
            <a:ext uri="{FF2B5EF4-FFF2-40B4-BE49-F238E27FC236}">
              <a16:creationId xmlns:a16="http://schemas.microsoft.com/office/drawing/2014/main" id="{AA97A6DD-5B2A-4577-9020-254B0970D221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637" name="Text Box 1">
          <a:extLst>
            <a:ext uri="{FF2B5EF4-FFF2-40B4-BE49-F238E27FC236}">
              <a16:creationId xmlns:a16="http://schemas.microsoft.com/office/drawing/2014/main" id="{06CA037C-FB59-442A-8D24-AE3930A6661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638" name="Text Box 1">
          <a:extLst>
            <a:ext uri="{FF2B5EF4-FFF2-40B4-BE49-F238E27FC236}">
              <a16:creationId xmlns:a16="http://schemas.microsoft.com/office/drawing/2014/main" id="{59C55E4A-44BF-4363-9F2E-42A6466371D9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639" name="Text Box 1">
          <a:extLst>
            <a:ext uri="{FF2B5EF4-FFF2-40B4-BE49-F238E27FC236}">
              <a16:creationId xmlns:a16="http://schemas.microsoft.com/office/drawing/2014/main" id="{2108D71A-2108-483D-8605-C8B34D2285FA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640" name="Text Box 1">
          <a:extLst>
            <a:ext uri="{FF2B5EF4-FFF2-40B4-BE49-F238E27FC236}">
              <a16:creationId xmlns:a16="http://schemas.microsoft.com/office/drawing/2014/main" id="{CF282472-5832-4588-8BFB-F8F877EBDF89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641" name="Text Box 1">
          <a:extLst>
            <a:ext uri="{FF2B5EF4-FFF2-40B4-BE49-F238E27FC236}">
              <a16:creationId xmlns:a16="http://schemas.microsoft.com/office/drawing/2014/main" id="{B9022330-1428-44F0-B4CB-EC735E3D7AE1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642" name="Text Box 1">
          <a:extLst>
            <a:ext uri="{FF2B5EF4-FFF2-40B4-BE49-F238E27FC236}">
              <a16:creationId xmlns:a16="http://schemas.microsoft.com/office/drawing/2014/main" id="{6D4D8F62-43A7-48CF-91E5-C9D28E8B0FF8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643" name="Text Box 1">
          <a:extLst>
            <a:ext uri="{FF2B5EF4-FFF2-40B4-BE49-F238E27FC236}">
              <a16:creationId xmlns:a16="http://schemas.microsoft.com/office/drawing/2014/main" id="{342E519D-65B5-4F9E-AA84-A17192491A9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644" name="Text Box 1">
          <a:extLst>
            <a:ext uri="{FF2B5EF4-FFF2-40B4-BE49-F238E27FC236}">
              <a16:creationId xmlns:a16="http://schemas.microsoft.com/office/drawing/2014/main" id="{06579038-BBAC-44B4-9EB7-6E31BCBC414F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645" name="Text Box 1">
          <a:extLst>
            <a:ext uri="{FF2B5EF4-FFF2-40B4-BE49-F238E27FC236}">
              <a16:creationId xmlns:a16="http://schemas.microsoft.com/office/drawing/2014/main" id="{31B1336D-FCB2-40FA-A19E-33109583C43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646" name="Text Box 1">
          <a:extLst>
            <a:ext uri="{FF2B5EF4-FFF2-40B4-BE49-F238E27FC236}">
              <a16:creationId xmlns:a16="http://schemas.microsoft.com/office/drawing/2014/main" id="{A08A46D0-88CB-4714-B419-CB459908EE14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647" name="Text Box 1">
          <a:extLst>
            <a:ext uri="{FF2B5EF4-FFF2-40B4-BE49-F238E27FC236}">
              <a16:creationId xmlns:a16="http://schemas.microsoft.com/office/drawing/2014/main" id="{908B9C6A-DC04-4C4E-AF7C-5D4190498CDE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648" name="Text Box 1">
          <a:extLst>
            <a:ext uri="{FF2B5EF4-FFF2-40B4-BE49-F238E27FC236}">
              <a16:creationId xmlns:a16="http://schemas.microsoft.com/office/drawing/2014/main" id="{081E9C04-DD0D-4D33-8F61-5B917CF8F88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649" name="Text Box 1">
          <a:extLst>
            <a:ext uri="{FF2B5EF4-FFF2-40B4-BE49-F238E27FC236}">
              <a16:creationId xmlns:a16="http://schemas.microsoft.com/office/drawing/2014/main" id="{5C6F82F5-7E6E-4D8F-BC38-0ED8B11BC62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650" name="Text Box 1">
          <a:extLst>
            <a:ext uri="{FF2B5EF4-FFF2-40B4-BE49-F238E27FC236}">
              <a16:creationId xmlns:a16="http://schemas.microsoft.com/office/drawing/2014/main" id="{69B677A8-88F6-4F2F-9E03-07B40EA6E6B0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651" name="Text Box 1">
          <a:extLst>
            <a:ext uri="{FF2B5EF4-FFF2-40B4-BE49-F238E27FC236}">
              <a16:creationId xmlns:a16="http://schemas.microsoft.com/office/drawing/2014/main" id="{A3BC3FA3-0874-41CD-A194-69BC3766AF0F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652" name="Text Box 1">
          <a:extLst>
            <a:ext uri="{FF2B5EF4-FFF2-40B4-BE49-F238E27FC236}">
              <a16:creationId xmlns:a16="http://schemas.microsoft.com/office/drawing/2014/main" id="{F944F8B8-980E-4AD7-A335-A20A2D9851F0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653" name="Text Box 1">
          <a:extLst>
            <a:ext uri="{FF2B5EF4-FFF2-40B4-BE49-F238E27FC236}">
              <a16:creationId xmlns:a16="http://schemas.microsoft.com/office/drawing/2014/main" id="{3B5EFDAF-C1A5-4066-95E0-4ABB23B6C9FF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654" name="Text Box 1">
          <a:extLst>
            <a:ext uri="{FF2B5EF4-FFF2-40B4-BE49-F238E27FC236}">
              <a16:creationId xmlns:a16="http://schemas.microsoft.com/office/drawing/2014/main" id="{7DD378A5-F829-4D07-9187-D9A08A089B0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655" name="Text Box 1">
          <a:extLst>
            <a:ext uri="{FF2B5EF4-FFF2-40B4-BE49-F238E27FC236}">
              <a16:creationId xmlns:a16="http://schemas.microsoft.com/office/drawing/2014/main" id="{7BA5EC93-AE65-481D-A7FB-64C06D18AD0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656" name="Text Box 1">
          <a:extLst>
            <a:ext uri="{FF2B5EF4-FFF2-40B4-BE49-F238E27FC236}">
              <a16:creationId xmlns:a16="http://schemas.microsoft.com/office/drawing/2014/main" id="{F21DD8CE-AA1D-45EA-ABD4-C6A00E8DFA0F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657" name="Text Box 1">
          <a:extLst>
            <a:ext uri="{FF2B5EF4-FFF2-40B4-BE49-F238E27FC236}">
              <a16:creationId xmlns:a16="http://schemas.microsoft.com/office/drawing/2014/main" id="{4B76428F-3C7D-4B74-B172-808D239E502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658" name="Text Box 1">
          <a:extLst>
            <a:ext uri="{FF2B5EF4-FFF2-40B4-BE49-F238E27FC236}">
              <a16:creationId xmlns:a16="http://schemas.microsoft.com/office/drawing/2014/main" id="{82457E8F-7292-4545-B3F3-4B17BC0E4E1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659" name="Text Box 1">
          <a:extLst>
            <a:ext uri="{FF2B5EF4-FFF2-40B4-BE49-F238E27FC236}">
              <a16:creationId xmlns:a16="http://schemas.microsoft.com/office/drawing/2014/main" id="{0282FF27-7FBD-4978-89F3-267AED853C8E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660" name="Text Box 1">
          <a:extLst>
            <a:ext uri="{FF2B5EF4-FFF2-40B4-BE49-F238E27FC236}">
              <a16:creationId xmlns:a16="http://schemas.microsoft.com/office/drawing/2014/main" id="{2698232D-966E-4F7B-8F20-B7E8F30CDB9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661" name="Text Box 1">
          <a:extLst>
            <a:ext uri="{FF2B5EF4-FFF2-40B4-BE49-F238E27FC236}">
              <a16:creationId xmlns:a16="http://schemas.microsoft.com/office/drawing/2014/main" id="{51224067-6BF9-4379-8818-8244BBE3312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662" name="Text Box 1">
          <a:extLst>
            <a:ext uri="{FF2B5EF4-FFF2-40B4-BE49-F238E27FC236}">
              <a16:creationId xmlns:a16="http://schemas.microsoft.com/office/drawing/2014/main" id="{F2E72F3E-7235-454E-8AB2-4CDB23F4F0B6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663" name="Text Box 1">
          <a:extLst>
            <a:ext uri="{FF2B5EF4-FFF2-40B4-BE49-F238E27FC236}">
              <a16:creationId xmlns:a16="http://schemas.microsoft.com/office/drawing/2014/main" id="{06EE2C10-AA97-43B6-B55D-8606111EC9A0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664" name="Text Box 1">
          <a:extLst>
            <a:ext uri="{FF2B5EF4-FFF2-40B4-BE49-F238E27FC236}">
              <a16:creationId xmlns:a16="http://schemas.microsoft.com/office/drawing/2014/main" id="{068A00D6-573F-475A-9F0C-FDFD0546A7D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665" name="Text Box 1">
          <a:extLst>
            <a:ext uri="{FF2B5EF4-FFF2-40B4-BE49-F238E27FC236}">
              <a16:creationId xmlns:a16="http://schemas.microsoft.com/office/drawing/2014/main" id="{610C8F34-6A90-435D-A178-099376540146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666" name="Text Box 1">
          <a:extLst>
            <a:ext uri="{FF2B5EF4-FFF2-40B4-BE49-F238E27FC236}">
              <a16:creationId xmlns:a16="http://schemas.microsoft.com/office/drawing/2014/main" id="{29AC81C1-4747-49AB-A033-B878D7D0DB36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667" name="Text Box 1">
          <a:extLst>
            <a:ext uri="{FF2B5EF4-FFF2-40B4-BE49-F238E27FC236}">
              <a16:creationId xmlns:a16="http://schemas.microsoft.com/office/drawing/2014/main" id="{60180A1D-5497-4B11-BBF9-E517DCCE2A4F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668" name="Text Box 1">
          <a:extLst>
            <a:ext uri="{FF2B5EF4-FFF2-40B4-BE49-F238E27FC236}">
              <a16:creationId xmlns:a16="http://schemas.microsoft.com/office/drawing/2014/main" id="{8DC13246-6EE0-42DA-84FC-27A4C64BFF3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669" name="Text Box 1">
          <a:extLst>
            <a:ext uri="{FF2B5EF4-FFF2-40B4-BE49-F238E27FC236}">
              <a16:creationId xmlns:a16="http://schemas.microsoft.com/office/drawing/2014/main" id="{9F80D00D-1030-4AD7-ABF3-106528F75674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670" name="Text Box 1">
          <a:extLst>
            <a:ext uri="{FF2B5EF4-FFF2-40B4-BE49-F238E27FC236}">
              <a16:creationId xmlns:a16="http://schemas.microsoft.com/office/drawing/2014/main" id="{AFAC43FB-C030-4A49-ABC8-A8654CF03954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671" name="Text Box 1">
          <a:extLst>
            <a:ext uri="{FF2B5EF4-FFF2-40B4-BE49-F238E27FC236}">
              <a16:creationId xmlns:a16="http://schemas.microsoft.com/office/drawing/2014/main" id="{E37EF2BC-2237-408B-AA19-19FBCD72B3E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672" name="Text Box 1">
          <a:extLst>
            <a:ext uri="{FF2B5EF4-FFF2-40B4-BE49-F238E27FC236}">
              <a16:creationId xmlns:a16="http://schemas.microsoft.com/office/drawing/2014/main" id="{4B0F19B0-E092-430F-B1BF-664D943BEC5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673" name="Text Box 1">
          <a:extLst>
            <a:ext uri="{FF2B5EF4-FFF2-40B4-BE49-F238E27FC236}">
              <a16:creationId xmlns:a16="http://schemas.microsoft.com/office/drawing/2014/main" id="{F20F1DC9-C3C9-4613-BD3D-2FDB6040B30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674" name="Text Box 1">
          <a:extLst>
            <a:ext uri="{FF2B5EF4-FFF2-40B4-BE49-F238E27FC236}">
              <a16:creationId xmlns:a16="http://schemas.microsoft.com/office/drawing/2014/main" id="{90EDD43E-8A31-4A9F-B01A-91179CA55AE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675" name="Text Box 1">
          <a:extLst>
            <a:ext uri="{FF2B5EF4-FFF2-40B4-BE49-F238E27FC236}">
              <a16:creationId xmlns:a16="http://schemas.microsoft.com/office/drawing/2014/main" id="{C129E406-4532-4F98-B9CD-E60DA04BA86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676" name="Text Box 1">
          <a:extLst>
            <a:ext uri="{FF2B5EF4-FFF2-40B4-BE49-F238E27FC236}">
              <a16:creationId xmlns:a16="http://schemas.microsoft.com/office/drawing/2014/main" id="{0E3A9EBA-3549-4191-84E4-31F4EEA5703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677" name="Text Box 1">
          <a:extLst>
            <a:ext uri="{FF2B5EF4-FFF2-40B4-BE49-F238E27FC236}">
              <a16:creationId xmlns:a16="http://schemas.microsoft.com/office/drawing/2014/main" id="{77A5DB8D-7D6D-4F0F-B7B3-C1FBF27C870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678" name="Text Box 1">
          <a:extLst>
            <a:ext uri="{FF2B5EF4-FFF2-40B4-BE49-F238E27FC236}">
              <a16:creationId xmlns:a16="http://schemas.microsoft.com/office/drawing/2014/main" id="{6E029C8E-92CE-4AB1-ACBD-5B72A6D4547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679" name="Text Box 1">
          <a:extLst>
            <a:ext uri="{FF2B5EF4-FFF2-40B4-BE49-F238E27FC236}">
              <a16:creationId xmlns:a16="http://schemas.microsoft.com/office/drawing/2014/main" id="{BD99B9EA-27E0-4D34-99B2-0CD5B98AFE13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680" name="Text Box 1">
          <a:extLst>
            <a:ext uri="{FF2B5EF4-FFF2-40B4-BE49-F238E27FC236}">
              <a16:creationId xmlns:a16="http://schemas.microsoft.com/office/drawing/2014/main" id="{73C209F5-74CC-4CFF-8EF4-1F6799345AB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681" name="Text Box 1">
          <a:extLst>
            <a:ext uri="{FF2B5EF4-FFF2-40B4-BE49-F238E27FC236}">
              <a16:creationId xmlns:a16="http://schemas.microsoft.com/office/drawing/2014/main" id="{836A8ED7-8720-4D19-99EA-15BEC2832C2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682" name="Text Box 1">
          <a:extLst>
            <a:ext uri="{FF2B5EF4-FFF2-40B4-BE49-F238E27FC236}">
              <a16:creationId xmlns:a16="http://schemas.microsoft.com/office/drawing/2014/main" id="{F55EDA84-A4CE-4E74-A198-E268C9187246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683" name="Text Box 1">
          <a:extLst>
            <a:ext uri="{FF2B5EF4-FFF2-40B4-BE49-F238E27FC236}">
              <a16:creationId xmlns:a16="http://schemas.microsoft.com/office/drawing/2014/main" id="{1573DF9C-EE65-4D71-BBFC-CCA19865EF3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684" name="Text Box 1">
          <a:extLst>
            <a:ext uri="{FF2B5EF4-FFF2-40B4-BE49-F238E27FC236}">
              <a16:creationId xmlns:a16="http://schemas.microsoft.com/office/drawing/2014/main" id="{45674A02-3E38-4810-8A58-E091AAAD62F3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685" name="Text Box 1">
          <a:extLst>
            <a:ext uri="{FF2B5EF4-FFF2-40B4-BE49-F238E27FC236}">
              <a16:creationId xmlns:a16="http://schemas.microsoft.com/office/drawing/2014/main" id="{375E4090-04A2-4C92-A6F0-5779D66896FF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686" name="Text Box 1">
          <a:extLst>
            <a:ext uri="{FF2B5EF4-FFF2-40B4-BE49-F238E27FC236}">
              <a16:creationId xmlns:a16="http://schemas.microsoft.com/office/drawing/2014/main" id="{B6D62A4D-82E5-4275-8CCE-852B695FA179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687" name="Text Box 1">
          <a:extLst>
            <a:ext uri="{FF2B5EF4-FFF2-40B4-BE49-F238E27FC236}">
              <a16:creationId xmlns:a16="http://schemas.microsoft.com/office/drawing/2014/main" id="{66679726-54E9-43CD-BE84-2AABCD70D1B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688" name="Text Box 1">
          <a:extLst>
            <a:ext uri="{FF2B5EF4-FFF2-40B4-BE49-F238E27FC236}">
              <a16:creationId xmlns:a16="http://schemas.microsoft.com/office/drawing/2014/main" id="{A28BE004-4C05-461F-A896-E5F6DB2E8DC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689" name="Text Box 1">
          <a:extLst>
            <a:ext uri="{FF2B5EF4-FFF2-40B4-BE49-F238E27FC236}">
              <a16:creationId xmlns:a16="http://schemas.microsoft.com/office/drawing/2014/main" id="{B9C70EA0-F44E-4EB3-A090-C4B731DF881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690" name="Text Box 1">
          <a:extLst>
            <a:ext uri="{FF2B5EF4-FFF2-40B4-BE49-F238E27FC236}">
              <a16:creationId xmlns:a16="http://schemas.microsoft.com/office/drawing/2014/main" id="{98A93004-7102-43F3-A5A8-5710FBD41759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691" name="Text Box 1">
          <a:extLst>
            <a:ext uri="{FF2B5EF4-FFF2-40B4-BE49-F238E27FC236}">
              <a16:creationId xmlns:a16="http://schemas.microsoft.com/office/drawing/2014/main" id="{CD24837C-3431-42A8-931D-E2BA3DEEDAD3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692" name="Text Box 1">
          <a:extLst>
            <a:ext uri="{FF2B5EF4-FFF2-40B4-BE49-F238E27FC236}">
              <a16:creationId xmlns:a16="http://schemas.microsoft.com/office/drawing/2014/main" id="{E22F0AC5-AC49-46A7-9B92-6F105136924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693" name="Text Box 1">
          <a:extLst>
            <a:ext uri="{FF2B5EF4-FFF2-40B4-BE49-F238E27FC236}">
              <a16:creationId xmlns:a16="http://schemas.microsoft.com/office/drawing/2014/main" id="{5A8C12EE-3BA7-4A9E-A1D9-FAF0B4669CDE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694" name="Text Box 1">
          <a:extLst>
            <a:ext uri="{FF2B5EF4-FFF2-40B4-BE49-F238E27FC236}">
              <a16:creationId xmlns:a16="http://schemas.microsoft.com/office/drawing/2014/main" id="{0A286884-5C02-4183-B246-765542C1C424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695" name="Text Box 1">
          <a:extLst>
            <a:ext uri="{FF2B5EF4-FFF2-40B4-BE49-F238E27FC236}">
              <a16:creationId xmlns:a16="http://schemas.microsoft.com/office/drawing/2014/main" id="{28CB2356-CA21-471E-AB09-9CCEE0C687DA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696" name="Text Box 1">
          <a:extLst>
            <a:ext uri="{FF2B5EF4-FFF2-40B4-BE49-F238E27FC236}">
              <a16:creationId xmlns:a16="http://schemas.microsoft.com/office/drawing/2014/main" id="{37203168-A08F-40DC-92E8-FEEF3A884D3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697" name="Text Box 1">
          <a:extLst>
            <a:ext uri="{FF2B5EF4-FFF2-40B4-BE49-F238E27FC236}">
              <a16:creationId xmlns:a16="http://schemas.microsoft.com/office/drawing/2014/main" id="{2613E00E-760C-4DD7-90E2-EDE191C2B54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698" name="Text Box 1">
          <a:extLst>
            <a:ext uri="{FF2B5EF4-FFF2-40B4-BE49-F238E27FC236}">
              <a16:creationId xmlns:a16="http://schemas.microsoft.com/office/drawing/2014/main" id="{119213ED-08E0-48B8-9248-A305B41E689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699" name="Text Box 1">
          <a:extLst>
            <a:ext uri="{FF2B5EF4-FFF2-40B4-BE49-F238E27FC236}">
              <a16:creationId xmlns:a16="http://schemas.microsoft.com/office/drawing/2014/main" id="{CD56446A-38E1-4BB0-B034-379C370A56AF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700" name="Text Box 1">
          <a:extLst>
            <a:ext uri="{FF2B5EF4-FFF2-40B4-BE49-F238E27FC236}">
              <a16:creationId xmlns:a16="http://schemas.microsoft.com/office/drawing/2014/main" id="{1D7A1C87-DBDE-4B79-A9C0-5497CB834E61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701" name="Text Box 1">
          <a:extLst>
            <a:ext uri="{FF2B5EF4-FFF2-40B4-BE49-F238E27FC236}">
              <a16:creationId xmlns:a16="http://schemas.microsoft.com/office/drawing/2014/main" id="{81379ED6-EF3A-4533-9A88-3962128BC051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702" name="Text Box 1">
          <a:extLst>
            <a:ext uri="{FF2B5EF4-FFF2-40B4-BE49-F238E27FC236}">
              <a16:creationId xmlns:a16="http://schemas.microsoft.com/office/drawing/2014/main" id="{F7E3F497-AF20-450E-8699-C7802D75037E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703" name="Text Box 1">
          <a:extLst>
            <a:ext uri="{FF2B5EF4-FFF2-40B4-BE49-F238E27FC236}">
              <a16:creationId xmlns:a16="http://schemas.microsoft.com/office/drawing/2014/main" id="{AB4CC1B0-6AFF-4BF1-904D-5871FC4C3C94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704" name="Text Box 1">
          <a:extLst>
            <a:ext uri="{FF2B5EF4-FFF2-40B4-BE49-F238E27FC236}">
              <a16:creationId xmlns:a16="http://schemas.microsoft.com/office/drawing/2014/main" id="{046C3A45-468D-4BDE-AFE5-831BC0500BB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705" name="Text Box 1">
          <a:extLst>
            <a:ext uri="{FF2B5EF4-FFF2-40B4-BE49-F238E27FC236}">
              <a16:creationId xmlns:a16="http://schemas.microsoft.com/office/drawing/2014/main" id="{ADCAD5C2-A93A-4064-BD3C-4DCFE994E75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706" name="Text Box 1">
          <a:extLst>
            <a:ext uri="{FF2B5EF4-FFF2-40B4-BE49-F238E27FC236}">
              <a16:creationId xmlns:a16="http://schemas.microsoft.com/office/drawing/2014/main" id="{C464B397-4B8A-4DF8-A93A-5699B7FA19A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707" name="Text Box 1">
          <a:extLst>
            <a:ext uri="{FF2B5EF4-FFF2-40B4-BE49-F238E27FC236}">
              <a16:creationId xmlns:a16="http://schemas.microsoft.com/office/drawing/2014/main" id="{3A99F6BB-7E6B-4C40-9887-1E7B096B7CDE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708" name="Text Box 1">
          <a:extLst>
            <a:ext uri="{FF2B5EF4-FFF2-40B4-BE49-F238E27FC236}">
              <a16:creationId xmlns:a16="http://schemas.microsoft.com/office/drawing/2014/main" id="{5CDBCCAA-13CB-46D7-BDA4-A1AD73B26AE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709" name="Text Box 1">
          <a:extLst>
            <a:ext uri="{FF2B5EF4-FFF2-40B4-BE49-F238E27FC236}">
              <a16:creationId xmlns:a16="http://schemas.microsoft.com/office/drawing/2014/main" id="{0123B264-49E1-4124-AE88-663AB0981613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710" name="Text Box 1">
          <a:extLst>
            <a:ext uri="{FF2B5EF4-FFF2-40B4-BE49-F238E27FC236}">
              <a16:creationId xmlns:a16="http://schemas.microsoft.com/office/drawing/2014/main" id="{EAED8CDF-4CD9-4BEC-9687-B526460A725E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711" name="Text Box 1">
          <a:extLst>
            <a:ext uri="{FF2B5EF4-FFF2-40B4-BE49-F238E27FC236}">
              <a16:creationId xmlns:a16="http://schemas.microsoft.com/office/drawing/2014/main" id="{B050E9CC-0DAA-4E92-AAEA-BC514CD43A5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712" name="Text Box 1">
          <a:extLst>
            <a:ext uri="{FF2B5EF4-FFF2-40B4-BE49-F238E27FC236}">
              <a16:creationId xmlns:a16="http://schemas.microsoft.com/office/drawing/2014/main" id="{6B7BB31E-F8A2-4F98-B9B2-67BD2B8BBAF8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713" name="Text Box 1">
          <a:extLst>
            <a:ext uri="{FF2B5EF4-FFF2-40B4-BE49-F238E27FC236}">
              <a16:creationId xmlns:a16="http://schemas.microsoft.com/office/drawing/2014/main" id="{DC9D112A-A470-4E4E-8CF4-31908712D07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714" name="Text Box 1">
          <a:extLst>
            <a:ext uri="{FF2B5EF4-FFF2-40B4-BE49-F238E27FC236}">
              <a16:creationId xmlns:a16="http://schemas.microsoft.com/office/drawing/2014/main" id="{DEE41725-3F1B-439E-9118-A9C301B6815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715" name="Text Box 1">
          <a:extLst>
            <a:ext uri="{FF2B5EF4-FFF2-40B4-BE49-F238E27FC236}">
              <a16:creationId xmlns:a16="http://schemas.microsoft.com/office/drawing/2014/main" id="{BE782708-F892-4992-B31F-43E292AFFAE8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716" name="Text Box 1">
          <a:extLst>
            <a:ext uri="{FF2B5EF4-FFF2-40B4-BE49-F238E27FC236}">
              <a16:creationId xmlns:a16="http://schemas.microsoft.com/office/drawing/2014/main" id="{B3F38F1A-D610-4E2B-9D65-4F3C4907892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717" name="Text Box 1">
          <a:extLst>
            <a:ext uri="{FF2B5EF4-FFF2-40B4-BE49-F238E27FC236}">
              <a16:creationId xmlns:a16="http://schemas.microsoft.com/office/drawing/2014/main" id="{6BD5A28C-ECCC-4D2A-BF4F-D993BE63A0EF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718" name="Text Box 1">
          <a:extLst>
            <a:ext uri="{FF2B5EF4-FFF2-40B4-BE49-F238E27FC236}">
              <a16:creationId xmlns:a16="http://schemas.microsoft.com/office/drawing/2014/main" id="{9D8A199A-07B5-4422-A5F3-C1DF5A8D1AC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719" name="Text Box 1">
          <a:extLst>
            <a:ext uri="{FF2B5EF4-FFF2-40B4-BE49-F238E27FC236}">
              <a16:creationId xmlns:a16="http://schemas.microsoft.com/office/drawing/2014/main" id="{B40874B5-2B1D-483F-9A99-0648A9B99A4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720" name="Text Box 1">
          <a:extLst>
            <a:ext uri="{FF2B5EF4-FFF2-40B4-BE49-F238E27FC236}">
              <a16:creationId xmlns:a16="http://schemas.microsoft.com/office/drawing/2014/main" id="{E26755E5-C97D-4BCD-A302-6894C1710D6F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721" name="Text Box 1">
          <a:extLst>
            <a:ext uri="{FF2B5EF4-FFF2-40B4-BE49-F238E27FC236}">
              <a16:creationId xmlns:a16="http://schemas.microsoft.com/office/drawing/2014/main" id="{514DAADF-D9D3-4F97-AB19-7A09E114BC28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722" name="Text Box 1">
          <a:extLst>
            <a:ext uri="{FF2B5EF4-FFF2-40B4-BE49-F238E27FC236}">
              <a16:creationId xmlns:a16="http://schemas.microsoft.com/office/drawing/2014/main" id="{330C1868-03A5-44AF-9A7E-7145E750CCE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723" name="Text Box 1">
          <a:extLst>
            <a:ext uri="{FF2B5EF4-FFF2-40B4-BE49-F238E27FC236}">
              <a16:creationId xmlns:a16="http://schemas.microsoft.com/office/drawing/2014/main" id="{506A74B8-A1AA-4641-93F1-31C7646ABD4A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724" name="Text Box 1">
          <a:extLst>
            <a:ext uri="{FF2B5EF4-FFF2-40B4-BE49-F238E27FC236}">
              <a16:creationId xmlns:a16="http://schemas.microsoft.com/office/drawing/2014/main" id="{812BD7D9-CD87-4AC8-B68D-D286675F2C44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725" name="Text Box 1">
          <a:extLst>
            <a:ext uri="{FF2B5EF4-FFF2-40B4-BE49-F238E27FC236}">
              <a16:creationId xmlns:a16="http://schemas.microsoft.com/office/drawing/2014/main" id="{7B38D875-806B-43AD-8460-3B64A547D14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726" name="Text Box 1">
          <a:extLst>
            <a:ext uri="{FF2B5EF4-FFF2-40B4-BE49-F238E27FC236}">
              <a16:creationId xmlns:a16="http://schemas.microsoft.com/office/drawing/2014/main" id="{47C05BCB-8F2F-48A6-B850-9355F7B1DB84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727" name="Text Box 1">
          <a:extLst>
            <a:ext uri="{FF2B5EF4-FFF2-40B4-BE49-F238E27FC236}">
              <a16:creationId xmlns:a16="http://schemas.microsoft.com/office/drawing/2014/main" id="{B5BA2D8E-8673-45E2-96BC-1FE1359CA98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728" name="Text Box 1">
          <a:extLst>
            <a:ext uri="{FF2B5EF4-FFF2-40B4-BE49-F238E27FC236}">
              <a16:creationId xmlns:a16="http://schemas.microsoft.com/office/drawing/2014/main" id="{1EF84C7D-3AF7-42D5-B045-72E5A4C9423A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729" name="Text Box 1">
          <a:extLst>
            <a:ext uri="{FF2B5EF4-FFF2-40B4-BE49-F238E27FC236}">
              <a16:creationId xmlns:a16="http://schemas.microsoft.com/office/drawing/2014/main" id="{4FC2D026-2099-4000-9114-993D9CCD046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730" name="Text Box 1">
          <a:extLst>
            <a:ext uri="{FF2B5EF4-FFF2-40B4-BE49-F238E27FC236}">
              <a16:creationId xmlns:a16="http://schemas.microsoft.com/office/drawing/2014/main" id="{B556E088-665D-4817-B1D1-037AC888F99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731" name="Text Box 1">
          <a:extLst>
            <a:ext uri="{FF2B5EF4-FFF2-40B4-BE49-F238E27FC236}">
              <a16:creationId xmlns:a16="http://schemas.microsoft.com/office/drawing/2014/main" id="{1A001BAE-CC0A-46B5-8CE9-DC1B4DA5BD4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732" name="Text Box 1">
          <a:extLst>
            <a:ext uri="{FF2B5EF4-FFF2-40B4-BE49-F238E27FC236}">
              <a16:creationId xmlns:a16="http://schemas.microsoft.com/office/drawing/2014/main" id="{47F75FE1-E6EA-4FCE-8C9A-15312CDDB228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733" name="Text Box 1">
          <a:extLst>
            <a:ext uri="{FF2B5EF4-FFF2-40B4-BE49-F238E27FC236}">
              <a16:creationId xmlns:a16="http://schemas.microsoft.com/office/drawing/2014/main" id="{71B53C49-1642-4560-BC27-A63FFAC201E6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734" name="Text Box 1">
          <a:extLst>
            <a:ext uri="{FF2B5EF4-FFF2-40B4-BE49-F238E27FC236}">
              <a16:creationId xmlns:a16="http://schemas.microsoft.com/office/drawing/2014/main" id="{4E23E928-9684-4ED3-BD8E-29DFE52F7550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735" name="Text Box 1">
          <a:extLst>
            <a:ext uri="{FF2B5EF4-FFF2-40B4-BE49-F238E27FC236}">
              <a16:creationId xmlns:a16="http://schemas.microsoft.com/office/drawing/2014/main" id="{C60837E6-4A96-4BB2-B0B0-39E3744EBD68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736" name="Text Box 1">
          <a:extLst>
            <a:ext uri="{FF2B5EF4-FFF2-40B4-BE49-F238E27FC236}">
              <a16:creationId xmlns:a16="http://schemas.microsoft.com/office/drawing/2014/main" id="{0B62E8E2-CB4A-4620-95B3-66BBA9F2EDAA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737" name="Text Box 1">
          <a:extLst>
            <a:ext uri="{FF2B5EF4-FFF2-40B4-BE49-F238E27FC236}">
              <a16:creationId xmlns:a16="http://schemas.microsoft.com/office/drawing/2014/main" id="{16BDE8B9-42B9-482B-8A5B-B629D0A6C00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738" name="Text Box 1">
          <a:extLst>
            <a:ext uri="{FF2B5EF4-FFF2-40B4-BE49-F238E27FC236}">
              <a16:creationId xmlns:a16="http://schemas.microsoft.com/office/drawing/2014/main" id="{F755E5D2-2428-43B4-AD5B-E67C7C54D0A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739" name="Text Box 1">
          <a:extLst>
            <a:ext uri="{FF2B5EF4-FFF2-40B4-BE49-F238E27FC236}">
              <a16:creationId xmlns:a16="http://schemas.microsoft.com/office/drawing/2014/main" id="{381589D0-EDF0-484F-91C9-B7304A33D36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740" name="Text Box 1">
          <a:extLst>
            <a:ext uri="{FF2B5EF4-FFF2-40B4-BE49-F238E27FC236}">
              <a16:creationId xmlns:a16="http://schemas.microsoft.com/office/drawing/2014/main" id="{A69EBC23-675A-4343-A841-9267BC8C5B86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741" name="Text Box 1">
          <a:extLst>
            <a:ext uri="{FF2B5EF4-FFF2-40B4-BE49-F238E27FC236}">
              <a16:creationId xmlns:a16="http://schemas.microsoft.com/office/drawing/2014/main" id="{6E20EA2C-347C-4248-B99F-2DC2D08C8AD9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742" name="Text Box 1">
          <a:extLst>
            <a:ext uri="{FF2B5EF4-FFF2-40B4-BE49-F238E27FC236}">
              <a16:creationId xmlns:a16="http://schemas.microsoft.com/office/drawing/2014/main" id="{9B7FF6C6-D16E-4F70-97CA-88986E40F0A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743" name="Text Box 1">
          <a:extLst>
            <a:ext uri="{FF2B5EF4-FFF2-40B4-BE49-F238E27FC236}">
              <a16:creationId xmlns:a16="http://schemas.microsoft.com/office/drawing/2014/main" id="{6E749394-9765-4770-B851-7978CAB84DD3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744" name="Text Box 1">
          <a:extLst>
            <a:ext uri="{FF2B5EF4-FFF2-40B4-BE49-F238E27FC236}">
              <a16:creationId xmlns:a16="http://schemas.microsoft.com/office/drawing/2014/main" id="{8EF946A2-B300-4278-B911-EF2F2690E9F9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745" name="Text Box 1">
          <a:extLst>
            <a:ext uri="{FF2B5EF4-FFF2-40B4-BE49-F238E27FC236}">
              <a16:creationId xmlns:a16="http://schemas.microsoft.com/office/drawing/2014/main" id="{AC3C9B48-BE73-4884-830C-A32F7C301B4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746" name="Text Box 1">
          <a:extLst>
            <a:ext uri="{FF2B5EF4-FFF2-40B4-BE49-F238E27FC236}">
              <a16:creationId xmlns:a16="http://schemas.microsoft.com/office/drawing/2014/main" id="{84D039CF-69AD-4CFB-B092-037D0E4696D8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747" name="Text Box 1">
          <a:extLst>
            <a:ext uri="{FF2B5EF4-FFF2-40B4-BE49-F238E27FC236}">
              <a16:creationId xmlns:a16="http://schemas.microsoft.com/office/drawing/2014/main" id="{AC79E667-93BC-4D1F-9E2D-5B5D8B7B3C94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748" name="Text Box 1">
          <a:extLst>
            <a:ext uri="{FF2B5EF4-FFF2-40B4-BE49-F238E27FC236}">
              <a16:creationId xmlns:a16="http://schemas.microsoft.com/office/drawing/2014/main" id="{942FC9A5-5001-4A6C-BBF3-C92D490011C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749" name="Text Box 1">
          <a:extLst>
            <a:ext uri="{FF2B5EF4-FFF2-40B4-BE49-F238E27FC236}">
              <a16:creationId xmlns:a16="http://schemas.microsoft.com/office/drawing/2014/main" id="{9DE5F683-FCD0-448F-A7E8-1497657F0481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750" name="Text Box 1">
          <a:extLst>
            <a:ext uri="{FF2B5EF4-FFF2-40B4-BE49-F238E27FC236}">
              <a16:creationId xmlns:a16="http://schemas.microsoft.com/office/drawing/2014/main" id="{33FB213A-2D2A-47D3-A175-CA8BFFBD34C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751" name="Text Box 1">
          <a:extLst>
            <a:ext uri="{FF2B5EF4-FFF2-40B4-BE49-F238E27FC236}">
              <a16:creationId xmlns:a16="http://schemas.microsoft.com/office/drawing/2014/main" id="{59033E2B-5D00-4C56-8D85-D81A4251DD44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752" name="Text Box 1">
          <a:extLst>
            <a:ext uri="{FF2B5EF4-FFF2-40B4-BE49-F238E27FC236}">
              <a16:creationId xmlns:a16="http://schemas.microsoft.com/office/drawing/2014/main" id="{97325641-82C9-4E4D-8B6F-2BF507B25C2A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753" name="Text Box 1">
          <a:extLst>
            <a:ext uri="{FF2B5EF4-FFF2-40B4-BE49-F238E27FC236}">
              <a16:creationId xmlns:a16="http://schemas.microsoft.com/office/drawing/2014/main" id="{6AAE0392-C65F-4CB9-87AE-0A56ED44AEB4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754" name="Text Box 1">
          <a:extLst>
            <a:ext uri="{FF2B5EF4-FFF2-40B4-BE49-F238E27FC236}">
              <a16:creationId xmlns:a16="http://schemas.microsoft.com/office/drawing/2014/main" id="{11174B87-9A01-4FE7-A440-E07100C99DC0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755" name="Text Box 1">
          <a:extLst>
            <a:ext uri="{FF2B5EF4-FFF2-40B4-BE49-F238E27FC236}">
              <a16:creationId xmlns:a16="http://schemas.microsoft.com/office/drawing/2014/main" id="{40AE16E3-C9B0-4353-87C3-949B1E3E1FF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756" name="Text Box 1">
          <a:extLst>
            <a:ext uri="{FF2B5EF4-FFF2-40B4-BE49-F238E27FC236}">
              <a16:creationId xmlns:a16="http://schemas.microsoft.com/office/drawing/2014/main" id="{C98FF3E3-EA7D-4170-8565-4A1E6E7FC3A9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757" name="Text Box 1">
          <a:extLst>
            <a:ext uri="{FF2B5EF4-FFF2-40B4-BE49-F238E27FC236}">
              <a16:creationId xmlns:a16="http://schemas.microsoft.com/office/drawing/2014/main" id="{72AE7850-594B-4FDE-909D-49DA787E5401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758" name="Text Box 1">
          <a:extLst>
            <a:ext uri="{FF2B5EF4-FFF2-40B4-BE49-F238E27FC236}">
              <a16:creationId xmlns:a16="http://schemas.microsoft.com/office/drawing/2014/main" id="{1A628D9E-ED14-46BF-B4D0-3ECE73C9A0D0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759" name="Text Box 1">
          <a:extLst>
            <a:ext uri="{FF2B5EF4-FFF2-40B4-BE49-F238E27FC236}">
              <a16:creationId xmlns:a16="http://schemas.microsoft.com/office/drawing/2014/main" id="{E8F0F116-5693-4304-89E0-84A9AAD157CF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760" name="Text Box 1">
          <a:extLst>
            <a:ext uri="{FF2B5EF4-FFF2-40B4-BE49-F238E27FC236}">
              <a16:creationId xmlns:a16="http://schemas.microsoft.com/office/drawing/2014/main" id="{59135079-7F94-4E3B-8810-4378FA12493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761" name="Text Box 1">
          <a:extLst>
            <a:ext uri="{FF2B5EF4-FFF2-40B4-BE49-F238E27FC236}">
              <a16:creationId xmlns:a16="http://schemas.microsoft.com/office/drawing/2014/main" id="{A10B2AF4-8E4A-426F-9A13-85B6086F1139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762" name="Text Box 1">
          <a:extLst>
            <a:ext uri="{FF2B5EF4-FFF2-40B4-BE49-F238E27FC236}">
              <a16:creationId xmlns:a16="http://schemas.microsoft.com/office/drawing/2014/main" id="{36C16735-35C8-4CA0-ACF1-54FDFC4A110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763" name="Text Box 1">
          <a:extLst>
            <a:ext uri="{FF2B5EF4-FFF2-40B4-BE49-F238E27FC236}">
              <a16:creationId xmlns:a16="http://schemas.microsoft.com/office/drawing/2014/main" id="{BDE5A3B0-FB60-4CED-A905-28F528175CAE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764" name="Text Box 1">
          <a:extLst>
            <a:ext uri="{FF2B5EF4-FFF2-40B4-BE49-F238E27FC236}">
              <a16:creationId xmlns:a16="http://schemas.microsoft.com/office/drawing/2014/main" id="{33288554-3955-47BF-8670-681F17AB6404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765" name="Text Box 1">
          <a:extLst>
            <a:ext uri="{FF2B5EF4-FFF2-40B4-BE49-F238E27FC236}">
              <a16:creationId xmlns:a16="http://schemas.microsoft.com/office/drawing/2014/main" id="{36DE48EF-9B19-4894-ACB0-43D5D38D6E26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766" name="Text Box 1">
          <a:extLst>
            <a:ext uri="{FF2B5EF4-FFF2-40B4-BE49-F238E27FC236}">
              <a16:creationId xmlns:a16="http://schemas.microsoft.com/office/drawing/2014/main" id="{329BAE8A-220C-4920-A9B6-C02EEDBD20EE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767" name="Text Box 1">
          <a:extLst>
            <a:ext uri="{FF2B5EF4-FFF2-40B4-BE49-F238E27FC236}">
              <a16:creationId xmlns:a16="http://schemas.microsoft.com/office/drawing/2014/main" id="{DCC662BE-B945-4AC7-B104-9F448CC54B69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768" name="Text Box 1">
          <a:extLst>
            <a:ext uri="{FF2B5EF4-FFF2-40B4-BE49-F238E27FC236}">
              <a16:creationId xmlns:a16="http://schemas.microsoft.com/office/drawing/2014/main" id="{AA0F3978-FE7C-43DF-A3A0-D1914D02E6B0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769" name="Text Box 1">
          <a:extLst>
            <a:ext uri="{FF2B5EF4-FFF2-40B4-BE49-F238E27FC236}">
              <a16:creationId xmlns:a16="http://schemas.microsoft.com/office/drawing/2014/main" id="{D98F2C9E-4C98-4B01-A6D1-2250CE2DD3B0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770" name="Text Box 1">
          <a:extLst>
            <a:ext uri="{FF2B5EF4-FFF2-40B4-BE49-F238E27FC236}">
              <a16:creationId xmlns:a16="http://schemas.microsoft.com/office/drawing/2014/main" id="{81A76B21-79E1-478F-A8F2-A83527E362E9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771" name="Text Box 1">
          <a:extLst>
            <a:ext uri="{FF2B5EF4-FFF2-40B4-BE49-F238E27FC236}">
              <a16:creationId xmlns:a16="http://schemas.microsoft.com/office/drawing/2014/main" id="{B01D9737-D382-4889-B9ED-68D153A13513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772" name="Text Box 1">
          <a:extLst>
            <a:ext uri="{FF2B5EF4-FFF2-40B4-BE49-F238E27FC236}">
              <a16:creationId xmlns:a16="http://schemas.microsoft.com/office/drawing/2014/main" id="{45FA7566-6868-4886-88D2-ACC3A1529A8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773" name="Text Box 1">
          <a:extLst>
            <a:ext uri="{FF2B5EF4-FFF2-40B4-BE49-F238E27FC236}">
              <a16:creationId xmlns:a16="http://schemas.microsoft.com/office/drawing/2014/main" id="{D281430D-94ED-4019-B96C-9678042B34D9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774" name="Text Box 1">
          <a:extLst>
            <a:ext uri="{FF2B5EF4-FFF2-40B4-BE49-F238E27FC236}">
              <a16:creationId xmlns:a16="http://schemas.microsoft.com/office/drawing/2014/main" id="{F9D4B4C1-FC2A-4457-97F7-61C6071BD6C4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775" name="Text Box 1">
          <a:extLst>
            <a:ext uri="{FF2B5EF4-FFF2-40B4-BE49-F238E27FC236}">
              <a16:creationId xmlns:a16="http://schemas.microsoft.com/office/drawing/2014/main" id="{B2B7297C-701E-4D97-A08A-9BC028C244DF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776" name="Text Box 1">
          <a:extLst>
            <a:ext uri="{FF2B5EF4-FFF2-40B4-BE49-F238E27FC236}">
              <a16:creationId xmlns:a16="http://schemas.microsoft.com/office/drawing/2014/main" id="{EE4EAB33-6A12-4CCE-B2BE-35F223E18933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777" name="Text Box 1">
          <a:extLst>
            <a:ext uri="{FF2B5EF4-FFF2-40B4-BE49-F238E27FC236}">
              <a16:creationId xmlns:a16="http://schemas.microsoft.com/office/drawing/2014/main" id="{E9896859-B665-4622-8D23-19A286D51EC8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778" name="Text Box 1">
          <a:extLst>
            <a:ext uri="{FF2B5EF4-FFF2-40B4-BE49-F238E27FC236}">
              <a16:creationId xmlns:a16="http://schemas.microsoft.com/office/drawing/2014/main" id="{70F40A60-42F2-4835-96F1-41C7F45A130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779" name="Text Box 1">
          <a:extLst>
            <a:ext uri="{FF2B5EF4-FFF2-40B4-BE49-F238E27FC236}">
              <a16:creationId xmlns:a16="http://schemas.microsoft.com/office/drawing/2014/main" id="{2A6E1596-F314-4EC2-B614-9CC78825FAB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780" name="Text Box 1">
          <a:extLst>
            <a:ext uri="{FF2B5EF4-FFF2-40B4-BE49-F238E27FC236}">
              <a16:creationId xmlns:a16="http://schemas.microsoft.com/office/drawing/2014/main" id="{DE03CA6E-B439-4F39-B407-EC2E2FA4FBE0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781" name="Text Box 1">
          <a:extLst>
            <a:ext uri="{FF2B5EF4-FFF2-40B4-BE49-F238E27FC236}">
              <a16:creationId xmlns:a16="http://schemas.microsoft.com/office/drawing/2014/main" id="{F9B13EFF-C907-4879-8B72-62BDD5C9985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782" name="Text Box 1">
          <a:extLst>
            <a:ext uri="{FF2B5EF4-FFF2-40B4-BE49-F238E27FC236}">
              <a16:creationId xmlns:a16="http://schemas.microsoft.com/office/drawing/2014/main" id="{9DAAA720-4235-4576-A2EB-2C7B024B1AD3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783" name="Text Box 1">
          <a:extLst>
            <a:ext uri="{FF2B5EF4-FFF2-40B4-BE49-F238E27FC236}">
              <a16:creationId xmlns:a16="http://schemas.microsoft.com/office/drawing/2014/main" id="{86929E0F-62B0-43AF-8EE0-274F39FAD220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784" name="Text Box 1">
          <a:extLst>
            <a:ext uri="{FF2B5EF4-FFF2-40B4-BE49-F238E27FC236}">
              <a16:creationId xmlns:a16="http://schemas.microsoft.com/office/drawing/2014/main" id="{CD04F10D-0C00-4C59-8D50-2CD3CC093AC6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785" name="Text Box 1">
          <a:extLst>
            <a:ext uri="{FF2B5EF4-FFF2-40B4-BE49-F238E27FC236}">
              <a16:creationId xmlns:a16="http://schemas.microsoft.com/office/drawing/2014/main" id="{E06F95C1-F5D4-4EB6-B1E4-154EBFE92833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786" name="Text Box 1">
          <a:extLst>
            <a:ext uri="{FF2B5EF4-FFF2-40B4-BE49-F238E27FC236}">
              <a16:creationId xmlns:a16="http://schemas.microsoft.com/office/drawing/2014/main" id="{5AD53675-322A-4A86-B8F5-ABCB437DE66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787" name="Text Box 1">
          <a:extLst>
            <a:ext uri="{FF2B5EF4-FFF2-40B4-BE49-F238E27FC236}">
              <a16:creationId xmlns:a16="http://schemas.microsoft.com/office/drawing/2014/main" id="{A28CB5F2-F507-4506-A2C3-671F99DDA0F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788" name="Text Box 1">
          <a:extLst>
            <a:ext uri="{FF2B5EF4-FFF2-40B4-BE49-F238E27FC236}">
              <a16:creationId xmlns:a16="http://schemas.microsoft.com/office/drawing/2014/main" id="{E109D432-4A07-458E-B436-40D8565C0EA0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789" name="Text Box 1">
          <a:extLst>
            <a:ext uri="{FF2B5EF4-FFF2-40B4-BE49-F238E27FC236}">
              <a16:creationId xmlns:a16="http://schemas.microsoft.com/office/drawing/2014/main" id="{6002BABA-B3EA-4E9D-9B3C-C15C14EE9FE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790" name="Text Box 1">
          <a:extLst>
            <a:ext uri="{FF2B5EF4-FFF2-40B4-BE49-F238E27FC236}">
              <a16:creationId xmlns:a16="http://schemas.microsoft.com/office/drawing/2014/main" id="{7BE5230D-8DA4-477D-B76C-1FF660D821BF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791" name="Text Box 1">
          <a:extLst>
            <a:ext uri="{FF2B5EF4-FFF2-40B4-BE49-F238E27FC236}">
              <a16:creationId xmlns:a16="http://schemas.microsoft.com/office/drawing/2014/main" id="{8E84E9A7-EEA3-488B-9B9D-904BF3D3FDB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792" name="Text Box 1">
          <a:extLst>
            <a:ext uri="{FF2B5EF4-FFF2-40B4-BE49-F238E27FC236}">
              <a16:creationId xmlns:a16="http://schemas.microsoft.com/office/drawing/2014/main" id="{4405D9C2-44B9-4FCB-A535-1FDCDF96F7D6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793" name="Text Box 1">
          <a:extLst>
            <a:ext uri="{FF2B5EF4-FFF2-40B4-BE49-F238E27FC236}">
              <a16:creationId xmlns:a16="http://schemas.microsoft.com/office/drawing/2014/main" id="{59EF4198-0FF5-4C6F-9414-B7098D3DE03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794" name="Text Box 1">
          <a:extLst>
            <a:ext uri="{FF2B5EF4-FFF2-40B4-BE49-F238E27FC236}">
              <a16:creationId xmlns:a16="http://schemas.microsoft.com/office/drawing/2014/main" id="{6D27A1EB-7034-4081-BC44-63C133C5DFB4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795" name="Text Box 1">
          <a:extLst>
            <a:ext uri="{FF2B5EF4-FFF2-40B4-BE49-F238E27FC236}">
              <a16:creationId xmlns:a16="http://schemas.microsoft.com/office/drawing/2014/main" id="{2CAAE3F1-DA6B-4516-A9B4-47EB92B870B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796" name="Text Box 1">
          <a:extLst>
            <a:ext uri="{FF2B5EF4-FFF2-40B4-BE49-F238E27FC236}">
              <a16:creationId xmlns:a16="http://schemas.microsoft.com/office/drawing/2014/main" id="{0EE459F3-B3DC-499E-A481-131DA2A1EBF9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797" name="Text Box 1">
          <a:extLst>
            <a:ext uri="{FF2B5EF4-FFF2-40B4-BE49-F238E27FC236}">
              <a16:creationId xmlns:a16="http://schemas.microsoft.com/office/drawing/2014/main" id="{1CE541AD-1286-4DDC-8654-031443EC235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798" name="Text Box 1">
          <a:extLst>
            <a:ext uri="{FF2B5EF4-FFF2-40B4-BE49-F238E27FC236}">
              <a16:creationId xmlns:a16="http://schemas.microsoft.com/office/drawing/2014/main" id="{0005184F-F364-4AA9-BBA7-185645681EDF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799" name="Text Box 1">
          <a:extLst>
            <a:ext uri="{FF2B5EF4-FFF2-40B4-BE49-F238E27FC236}">
              <a16:creationId xmlns:a16="http://schemas.microsoft.com/office/drawing/2014/main" id="{05367F4A-E0CC-4140-917F-6DAEC0E882DE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800" name="Text Box 1">
          <a:extLst>
            <a:ext uri="{FF2B5EF4-FFF2-40B4-BE49-F238E27FC236}">
              <a16:creationId xmlns:a16="http://schemas.microsoft.com/office/drawing/2014/main" id="{A46416CB-D78F-47E2-9F29-DD0601BD5E7E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78</xdr:row>
      <xdr:rowOff>7620</xdr:rowOff>
    </xdr:to>
    <xdr:sp macro="" textlink="">
      <xdr:nvSpPr>
        <xdr:cNvPr id="7801" name="Text Box 1">
          <a:extLst>
            <a:ext uri="{FF2B5EF4-FFF2-40B4-BE49-F238E27FC236}">
              <a16:creationId xmlns:a16="http://schemas.microsoft.com/office/drawing/2014/main" id="{249D28AA-1857-4D25-B8DE-AC58AB442E03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802" name="Text Box 1">
          <a:extLst>
            <a:ext uri="{FF2B5EF4-FFF2-40B4-BE49-F238E27FC236}">
              <a16:creationId xmlns:a16="http://schemas.microsoft.com/office/drawing/2014/main" id="{E67EECC2-0725-43A9-ABE3-433F02C6BFB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803" name="Text Box 1">
          <a:extLst>
            <a:ext uri="{FF2B5EF4-FFF2-40B4-BE49-F238E27FC236}">
              <a16:creationId xmlns:a16="http://schemas.microsoft.com/office/drawing/2014/main" id="{387E7338-CE70-4533-96A7-2CAC3D29C1F3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804" name="Text Box 1">
          <a:extLst>
            <a:ext uri="{FF2B5EF4-FFF2-40B4-BE49-F238E27FC236}">
              <a16:creationId xmlns:a16="http://schemas.microsoft.com/office/drawing/2014/main" id="{8DFB4D6A-3DB5-4D3E-B4EB-8972805B665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805" name="Text Box 1">
          <a:extLst>
            <a:ext uri="{FF2B5EF4-FFF2-40B4-BE49-F238E27FC236}">
              <a16:creationId xmlns:a16="http://schemas.microsoft.com/office/drawing/2014/main" id="{9167BC57-B6C4-453B-A94E-8772E3ABB02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806" name="Text Box 1">
          <a:extLst>
            <a:ext uri="{FF2B5EF4-FFF2-40B4-BE49-F238E27FC236}">
              <a16:creationId xmlns:a16="http://schemas.microsoft.com/office/drawing/2014/main" id="{D0D46857-7323-4690-B0E5-2208F21BCAE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807" name="Text Box 1">
          <a:extLst>
            <a:ext uri="{FF2B5EF4-FFF2-40B4-BE49-F238E27FC236}">
              <a16:creationId xmlns:a16="http://schemas.microsoft.com/office/drawing/2014/main" id="{5C658FBF-B0D4-4628-A50E-3275919F4CC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808" name="Text Box 1">
          <a:extLst>
            <a:ext uri="{FF2B5EF4-FFF2-40B4-BE49-F238E27FC236}">
              <a16:creationId xmlns:a16="http://schemas.microsoft.com/office/drawing/2014/main" id="{A8541D2A-7301-444A-B9AE-2C0C389802BF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809" name="Text Box 1">
          <a:extLst>
            <a:ext uri="{FF2B5EF4-FFF2-40B4-BE49-F238E27FC236}">
              <a16:creationId xmlns:a16="http://schemas.microsoft.com/office/drawing/2014/main" id="{AB06124A-04C7-4344-8728-80F2B504BC7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810" name="Text Box 1">
          <a:extLst>
            <a:ext uri="{FF2B5EF4-FFF2-40B4-BE49-F238E27FC236}">
              <a16:creationId xmlns:a16="http://schemas.microsoft.com/office/drawing/2014/main" id="{8CAB8B5B-2C9D-4867-A22D-76BD229E25E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811" name="Text Box 1">
          <a:extLst>
            <a:ext uri="{FF2B5EF4-FFF2-40B4-BE49-F238E27FC236}">
              <a16:creationId xmlns:a16="http://schemas.microsoft.com/office/drawing/2014/main" id="{39AD7D41-4E0E-441C-933C-B3A6CEA58778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812" name="Text Box 1">
          <a:extLst>
            <a:ext uri="{FF2B5EF4-FFF2-40B4-BE49-F238E27FC236}">
              <a16:creationId xmlns:a16="http://schemas.microsoft.com/office/drawing/2014/main" id="{1A8824BE-6A65-4712-99CF-34DD8CECB3C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813" name="Text Box 1">
          <a:extLst>
            <a:ext uri="{FF2B5EF4-FFF2-40B4-BE49-F238E27FC236}">
              <a16:creationId xmlns:a16="http://schemas.microsoft.com/office/drawing/2014/main" id="{37D1551B-95FC-47D3-A574-D2546DBC9BC1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814" name="Text Box 1">
          <a:extLst>
            <a:ext uri="{FF2B5EF4-FFF2-40B4-BE49-F238E27FC236}">
              <a16:creationId xmlns:a16="http://schemas.microsoft.com/office/drawing/2014/main" id="{EED10536-232A-4C73-BEFF-E12D7DC5B234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815" name="Text Box 1">
          <a:extLst>
            <a:ext uri="{FF2B5EF4-FFF2-40B4-BE49-F238E27FC236}">
              <a16:creationId xmlns:a16="http://schemas.microsoft.com/office/drawing/2014/main" id="{72DB8200-A592-41F0-A752-67636E17EBF4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816" name="Text Box 1">
          <a:extLst>
            <a:ext uri="{FF2B5EF4-FFF2-40B4-BE49-F238E27FC236}">
              <a16:creationId xmlns:a16="http://schemas.microsoft.com/office/drawing/2014/main" id="{465740E3-D38A-4741-933B-67A4300A8B3F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817" name="Text Box 1">
          <a:extLst>
            <a:ext uri="{FF2B5EF4-FFF2-40B4-BE49-F238E27FC236}">
              <a16:creationId xmlns:a16="http://schemas.microsoft.com/office/drawing/2014/main" id="{64D729FE-549D-4A92-8D42-AAEFB39727D3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818" name="Text Box 1">
          <a:extLst>
            <a:ext uri="{FF2B5EF4-FFF2-40B4-BE49-F238E27FC236}">
              <a16:creationId xmlns:a16="http://schemas.microsoft.com/office/drawing/2014/main" id="{9D8E9B10-94B4-4A0E-A598-8DE91C3F74D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819" name="Text Box 1">
          <a:extLst>
            <a:ext uri="{FF2B5EF4-FFF2-40B4-BE49-F238E27FC236}">
              <a16:creationId xmlns:a16="http://schemas.microsoft.com/office/drawing/2014/main" id="{8EAD33F5-2AEC-4563-8403-B9B29E4E958F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820" name="Text Box 1">
          <a:extLst>
            <a:ext uri="{FF2B5EF4-FFF2-40B4-BE49-F238E27FC236}">
              <a16:creationId xmlns:a16="http://schemas.microsoft.com/office/drawing/2014/main" id="{D869D4EE-523D-4D83-9847-836FF2B21309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821" name="Text Box 1">
          <a:extLst>
            <a:ext uri="{FF2B5EF4-FFF2-40B4-BE49-F238E27FC236}">
              <a16:creationId xmlns:a16="http://schemas.microsoft.com/office/drawing/2014/main" id="{2D62E66E-381C-4A3E-94EC-C785BF80DB9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822" name="Text Box 1">
          <a:extLst>
            <a:ext uri="{FF2B5EF4-FFF2-40B4-BE49-F238E27FC236}">
              <a16:creationId xmlns:a16="http://schemas.microsoft.com/office/drawing/2014/main" id="{D4E2A63E-A370-4BE8-9015-DFCE341844D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823" name="Text Box 1">
          <a:extLst>
            <a:ext uri="{FF2B5EF4-FFF2-40B4-BE49-F238E27FC236}">
              <a16:creationId xmlns:a16="http://schemas.microsoft.com/office/drawing/2014/main" id="{8A548545-7EAD-428D-B66A-077A171F3E7F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824" name="Text Box 1">
          <a:extLst>
            <a:ext uri="{FF2B5EF4-FFF2-40B4-BE49-F238E27FC236}">
              <a16:creationId xmlns:a16="http://schemas.microsoft.com/office/drawing/2014/main" id="{861B23F6-021E-46F7-A4DB-426B7B87AA4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825" name="Text Box 1">
          <a:extLst>
            <a:ext uri="{FF2B5EF4-FFF2-40B4-BE49-F238E27FC236}">
              <a16:creationId xmlns:a16="http://schemas.microsoft.com/office/drawing/2014/main" id="{2E318860-F649-4170-A18B-2E88CD6F192F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826" name="Text Box 1">
          <a:extLst>
            <a:ext uri="{FF2B5EF4-FFF2-40B4-BE49-F238E27FC236}">
              <a16:creationId xmlns:a16="http://schemas.microsoft.com/office/drawing/2014/main" id="{DFE7CDF4-CF31-4737-A36C-3944F27EB8E4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827" name="Text Box 1">
          <a:extLst>
            <a:ext uri="{FF2B5EF4-FFF2-40B4-BE49-F238E27FC236}">
              <a16:creationId xmlns:a16="http://schemas.microsoft.com/office/drawing/2014/main" id="{49C3DCEE-F8A2-4438-9D55-406D810EB12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828" name="Text Box 1">
          <a:extLst>
            <a:ext uri="{FF2B5EF4-FFF2-40B4-BE49-F238E27FC236}">
              <a16:creationId xmlns:a16="http://schemas.microsoft.com/office/drawing/2014/main" id="{0F8E262E-55DE-4F1D-841E-2C872C2E5BB6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829" name="Text Box 1">
          <a:extLst>
            <a:ext uri="{FF2B5EF4-FFF2-40B4-BE49-F238E27FC236}">
              <a16:creationId xmlns:a16="http://schemas.microsoft.com/office/drawing/2014/main" id="{F8C22DDC-4D16-4FD5-832E-991DEEE78AF3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830" name="Text Box 1">
          <a:extLst>
            <a:ext uri="{FF2B5EF4-FFF2-40B4-BE49-F238E27FC236}">
              <a16:creationId xmlns:a16="http://schemas.microsoft.com/office/drawing/2014/main" id="{D507B6BA-605E-47F5-9C08-B09587B5A66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831" name="Text Box 1">
          <a:extLst>
            <a:ext uri="{FF2B5EF4-FFF2-40B4-BE49-F238E27FC236}">
              <a16:creationId xmlns:a16="http://schemas.microsoft.com/office/drawing/2014/main" id="{09878718-02DB-4E19-A139-22E45D31061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832" name="Text Box 1">
          <a:extLst>
            <a:ext uri="{FF2B5EF4-FFF2-40B4-BE49-F238E27FC236}">
              <a16:creationId xmlns:a16="http://schemas.microsoft.com/office/drawing/2014/main" id="{FFF6D048-AC12-4C0B-8D64-5E1D85C3C6B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833" name="Text Box 1">
          <a:extLst>
            <a:ext uri="{FF2B5EF4-FFF2-40B4-BE49-F238E27FC236}">
              <a16:creationId xmlns:a16="http://schemas.microsoft.com/office/drawing/2014/main" id="{30E1ECA3-6720-4A02-9939-B434C2A50521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834" name="Text Box 1">
          <a:extLst>
            <a:ext uri="{FF2B5EF4-FFF2-40B4-BE49-F238E27FC236}">
              <a16:creationId xmlns:a16="http://schemas.microsoft.com/office/drawing/2014/main" id="{07A7A127-EB2A-451C-ABE6-B7A27360FB5E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835" name="Text Box 1">
          <a:extLst>
            <a:ext uri="{FF2B5EF4-FFF2-40B4-BE49-F238E27FC236}">
              <a16:creationId xmlns:a16="http://schemas.microsoft.com/office/drawing/2014/main" id="{81A7B6D3-2C0E-4117-9C9D-CCBFF97599F9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60960</xdr:rowOff>
    </xdr:to>
    <xdr:sp macro="" textlink="">
      <xdr:nvSpPr>
        <xdr:cNvPr id="7836" name="Text Box 1">
          <a:extLst>
            <a:ext uri="{FF2B5EF4-FFF2-40B4-BE49-F238E27FC236}">
              <a16:creationId xmlns:a16="http://schemas.microsoft.com/office/drawing/2014/main" id="{C0BB9C29-92E7-4A43-98E2-1E33314087D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837" name="Text Box 1">
          <a:extLst>
            <a:ext uri="{FF2B5EF4-FFF2-40B4-BE49-F238E27FC236}">
              <a16:creationId xmlns:a16="http://schemas.microsoft.com/office/drawing/2014/main" id="{0F9CFDB7-22FF-403E-A633-3147CA16B3B3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838" name="Text Box 1">
          <a:extLst>
            <a:ext uri="{FF2B5EF4-FFF2-40B4-BE49-F238E27FC236}">
              <a16:creationId xmlns:a16="http://schemas.microsoft.com/office/drawing/2014/main" id="{5E6E3544-759C-4A45-AC83-09DFB2A867A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839" name="Text Box 1">
          <a:extLst>
            <a:ext uri="{FF2B5EF4-FFF2-40B4-BE49-F238E27FC236}">
              <a16:creationId xmlns:a16="http://schemas.microsoft.com/office/drawing/2014/main" id="{D959ED43-F736-41FD-9F30-C69A4CBD742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840" name="Text Box 1">
          <a:extLst>
            <a:ext uri="{FF2B5EF4-FFF2-40B4-BE49-F238E27FC236}">
              <a16:creationId xmlns:a16="http://schemas.microsoft.com/office/drawing/2014/main" id="{89F58A85-FAB3-42AF-BA94-24280B97D21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841" name="Text Box 1">
          <a:extLst>
            <a:ext uri="{FF2B5EF4-FFF2-40B4-BE49-F238E27FC236}">
              <a16:creationId xmlns:a16="http://schemas.microsoft.com/office/drawing/2014/main" id="{90DBA944-32C6-49ED-ACD8-0E263E855B83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842" name="Text Box 1">
          <a:extLst>
            <a:ext uri="{FF2B5EF4-FFF2-40B4-BE49-F238E27FC236}">
              <a16:creationId xmlns:a16="http://schemas.microsoft.com/office/drawing/2014/main" id="{C2D18BF6-6414-432B-A184-784E62FA697E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843" name="Text Box 1">
          <a:extLst>
            <a:ext uri="{FF2B5EF4-FFF2-40B4-BE49-F238E27FC236}">
              <a16:creationId xmlns:a16="http://schemas.microsoft.com/office/drawing/2014/main" id="{F20897A9-4D8A-4899-A6A6-E2F492E64503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844" name="Text Box 1">
          <a:extLst>
            <a:ext uri="{FF2B5EF4-FFF2-40B4-BE49-F238E27FC236}">
              <a16:creationId xmlns:a16="http://schemas.microsoft.com/office/drawing/2014/main" id="{9297F61C-9E53-46EA-8502-7492A9B3FEC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845" name="Text Box 1">
          <a:extLst>
            <a:ext uri="{FF2B5EF4-FFF2-40B4-BE49-F238E27FC236}">
              <a16:creationId xmlns:a16="http://schemas.microsoft.com/office/drawing/2014/main" id="{DEBAD2FC-489A-450B-9C60-B250DBEA4976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846" name="Text Box 1">
          <a:extLst>
            <a:ext uri="{FF2B5EF4-FFF2-40B4-BE49-F238E27FC236}">
              <a16:creationId xmlns:a16="http://schemas.microsoft.com/office/drawing/2014/main" id="{E57BF2D0-AA64-4B40-9CBA-7A1B1875A73A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847" name="Text Box 1">
          <a:extLst>
            <a:ext uri="{FF2B5EF4-FFF2-40B4-BE49-F238E27FC236}">
              <a16:creationId xmlns:a16="http://schemas.microsoft.com/office/drawing/2014/main" id="{E4327EA0-C147-4977-BAD0-26112EBEC0C5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848" name="Text Box 1">
          <a:extLst>
            <a:ext uri="{FF2B5EF4-FFF2-40B4-BE49-F238E27FC236}">
              <a16:creationId xmlns:a16="http://schemas.microsoft.com/office/drawing/2014/main" id="{98AE6CA2-2BE1-4C88-904C-BFEBB8D847E3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849" name="Text Box 1">
          <a:extLst>
            <a:ext uri="{FF2B5EF4-FFF2-40B4-BE49-F238E27FC236}">
              <a16:creationId xmlns:a16="http://schemas.microsoft.com/office/drawing/2014/main" id="{15FD39A1-D2C8-4E6A-8F55-B32B218BFBC3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850" name="Text Box 1">
          <a:extLst>
            <a:ext uri="{FF2B5EF4-FFF2-40B4-BE49-F238E27FC236}">
              <a16:creationId xmlns:a16="http://schemas.microsoft.com/office/drawing/2014/main" id="{29016037-A633-4B3F-A885-79114AB6EFA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851" name="Text Box 1">
          <a:extLst>
            <a:ext uri="{FF2B5EF4-FFF2-40B4-BE49-F238E27FC236}">
              <a16:creationId xmlns:a16="http://schemas.microsoft.com/office/drawing/2014/main" id="{53C189ED-752B-4D05-B439-D16ADA0AA12A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852" name="Text Box 1">
          <a:extLst>
            <a:ext uri="{FF2B5EF4-FFF2-40B4-BE49-F238E27FC236}">
              <a16:creationId xmlns:a16="http://schemas.microsoft.com/office/drawing/2014/main" id="{DFAA66FB-5279-47DF-A773-AD0C1262F1B8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853" name="Text Box 1">
          <a:extLst>
            <a:ext uri="{FF2B5EF4-FFF2-40B4-BE49-F238E27FC236}">
              <a16:creationId xmlns:a16="http://schemas.microsoft.com/office/drawing/2014/main" id="{77C9A12A-E3F6-4176-AB6B-1A2F1218C5B1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854" name="Text Box 1">
          <a:extLst>
            <a:ext uri="{FF2B5EF4-FFF2-40B4-BE49-F238E27FC236}">
              <a16:creationId xmlns:a16="http://schemas.microsoft.com/office/drawing/2014/main" id="{38444FBE-0E81-4EB6-AFB1-471CF1D7C9B1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855" name="Text Box 1">
          <a:extLst>
            <a:ext uri="{FF2B5EF4-FFF2-40B4-BE49-F238E27FC236}">
              <a16:creationId xmlns:a16="http://schemas.microsoft.com/office/drawing/2014/main" id="{183BB124-2171-491A-8A6F-3ADDF41DA042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856" name="Text Box 1">
          <a:extLst>
            <a:ext uri="{FF2B5EF4-FFF2-40B4-BE49-F238E27FC236}">
              <a16:creationId xmlns:a16="http://schemas.microsoft.com/office/drawing/2014/main" id="{408E34F1-D2F4-4EA9-A39F-C11C4D45BC66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857" name="Text Box 1">
          <a:extLst>
            <a:ext uri="{FF2B5EF4-FFF2-40B4-BE49-F238E27FC236}">
              <a16:creationId xmlns:a16="http://schemas.microsoft.com/office/drawing/2014/main" id="{9DE66419-07B7-452D-84BD-AA2E12F3A5D6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858" name="Text Box 1">
          <a:extLst>
            <a:ext uri="{FF2B5EF4-FFF2-40B4-BE49-F238E27FC236}">
              <a16:creationId xmlns:a16="http://schemas.microsoft.com/office/drawing/2014/main" id="{96D02C07-AA01-489E-A42E-51E443A55A20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859" name="Text Box 1">
          <a:extLst>
            <a:ext uri="{FF2B5EF4-FFF2-40B4-BE49-F238E27FC236}">
              <a16:creationId xmlns:a16="http://schemas.microsoft.com/office/drawing/2014/main" id="{553D6CF4-BBFD-41D3-9BAB-052E1E8CDDBF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860" name="Text Box 1">
          <a:extLst>
            <a:ext uri="{FF2B5EF4-FFF2-40B4-BE49-F238E27FC236}">
              <a16:creationId xmlns:a16="http://schemas.microsoft.com/office/drawing/2014/main" id="{83B4FF1E-9A8D-4B70-9FFF-57787B73DF0B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861" name="Text Box 1">
          <a:extLst>
            <a:ext uri="{FF2B5EF4-FFF2-40B4-BE49-F238E27FC236}">
              <a16:creationId xmlns:a16="http://schemas.microsoft.com/office/drawing/2014/main" id="{C9993E6C-10A7-4C5E-B74A-807B5AEA3606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862" name="Text Box 1">
          <a:extLst>
            <a:ext uri="{FF2B5EF4-FFF2-40B4-BE49-F238E27FC236}">
              <a16:creationId xmlns:a16="http://schemas.microsoft.com/office/drawing/2014/main" id="{8E3C1891-6064-425D-9ACF-C561B1647D4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863" name="Text Box 1">
          <a:extLst>
            <a:ext uri="{FF2B5EF4-FFF2-40B4-BE49-F238E27FC236}">
              <a16:creationId xmlns:a16="http://schemas.microsoft.com/office/drawing/2014/main" id="{09F4811F-5F64-42D9-9ECC-3C3FFF9C5561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864" name="Text Box 1">
          <a:extLst>
            <a:ext uri="{FF2B5EF4-FFF2-40B4-BE49-F238E27FC236}">
              <a16:creationId xmlns:a16="http://schemas.microsoft.com/office/drawing/2014/main" id="{46784AB5-53CE-46AC-A6EA-D217E17D6CC8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865" name="Text Box 1">
          <a:extLst>
            <a:ext uri="{FF2B5EF4-FFF2-40B4-BE49-F238E27FC236}">
              <a16:creationId xmlns:a16="http://schemas.microsoft.com/office/drawing/2014/main" id="{7CDCFD3E-9EB1-4914-A7ED-702C9B42A80E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866" name="Text Box 1">
          <a:extLst>
            <a:ext uri="{FF2B5EF4-FFF2-40B4-BE49-F238E27FC236}">
              <a16:creationId xmlns:a16="http://schemas.microsoft.com/office/drawing/2014/main" id="{33D35DAD-DB75-4096-9439-07194FA7D79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867" name="Text Box 1">
          <a:extLst>
            <a:ext uri="{FF2B5EF4-FFF2-40B4-BE49-F238E27FC236}">
              <a16:creationId xmlns:a16="http://schemas.microsoft.com/office/drawing/2014/main" id="{9762C02F-3718-49D2-9871-416F0DEDD9C7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38100</xdr:rowOff>
    </xdr:to>
    <xdr:sp macro="" textlink="">
      <xdr:nvSpPr>
        <xdr:cNvPr id="7868" name="Text Box 1">
          <a:extLst>
            <a:ext uri="{FF2B5EF4-FFF2-40B4-BE49-F238E27FC236}">
              <a16:creationId xmlns:a16="http://schemas.microsoft.com/office/drawing/2014/main" id="{3AD48D36-6413-4C34-9E4B-B5D6957469E1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22860</xdr:rowOff>
    </xdr:to>
    <xdr:sp macro="" textlink="">
      <xdr:nvSpPr>
        <xdr:cNvPr id="7869" name="Text Box 1">
          <a:extLst>
            <a:ext uri="{FF2B5EF4-FFF2-40B4-BE49-F238E27FC236}">
              <a16:creationId xmlns:a16="http://schemas.microsoft.com/office/drawing/2014/main" id="{2CF7B17C-419F-4FBC-95AD-3D725A2CE4E1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870" name="Text Box 1">
          <a:extLst>
            <a:ext uri="{FF2B5EF4-FFF2-40B4-BE49-F238E27FC236}">
              <a16:creationId xmlns:a16="http://schemas.microsoft.com/office/drawing/2014/main" id="{BF39A968-C271-45D2-A8E3-4F581179F5ED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871" name="Text Box 1">
          <a:extLst>
            <a:ext uri="{FF2B5EF4-FFF2-40B4-BE49-F238E27FC236}">
              <a16:creationId xmlns:a16="http://schemas.microsoft.com/office/drawing/2014/main" id="{FE65698F-9DB5-4604-B79D-3E37EBD5B71C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872" name="Text Box 1">
          <a:extLst>
            <a:ext uri="{FF2B5EF4-FFF2-40B4-BE49-F238E27FC236}">
              <a16:creationId xmlns:a16="http://schemas.microsoft.com/office/drawing/2014/main" id="{A5088601-3ABD-4CDD-85AF-10D68544E163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76</xdr:row>
      <xdr:rowOff>0</xdr:rowOff>
    </xdr:from>
    <xdr:to>
      <xdr:col>0</xdr:col>
      <xdr:colOff>586740</xdr:colOff>
      <xdr:row>77</xdr:row>
      <xdr:rowOff>0</xdr:rowOff>
    </xdr:to>
    <xdr:sp macro="" textlink="">
      <xdr:nvSpPr>
        <xdr:cNvPr id="7873" name="Text Box 1">
          <a:extLst>
            <a:ext uri="{FF2B5EF4-FFF2-40B4-BE49-F238E27FC236}">
              <a16:creationId xmlns:a16="http://schemas.microsoft.com/office/drawing/2014/main" id="{0F2B16D9-8E9B-4C05-976C-E9EB1ABA3044}"/>
            </a:ext>
          </a:extLst>
        </xdr:cNvPr>
        <xdr:cNvSpPr txBox="1">
          <a:spLocks noChangeArrowheads="1"/>
        </xdr:cNvSpPr>
      </xdr:nvSpPr>
      <xdr:spPr bwMode="auto">
        <a:xfrm>
          <a:off x="510540" y="1114044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7874" name="Text Box 1">
          <a:extLst>
            <a:ext uri="{FF2B5EF4-FFF2-40B4-BE49-F238E27FC236}">
              <a16:creationId xmlns:a16="http://schemas.microsoft.com/office/drawing/2014/main" id="{164BCD50-D6C2-49D2-8B1B-79442DA9DE1D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7875" name="Text Box 1">
          <a:extLst>
            <a:ext uri="{FF2B5EF4-FFF2-40B4-BE49-F238E27FC236}">
              <a16:creationId xmlns:a16="http://schemas.microsoft.com/office/drawing/2014/main" id="{53EEDA99-6005-4027-B093-83F1E3910519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7876" name="Text Box 1">
          <a:extLst>
            <a:ext uri="{FF2B5EF4-FFF2-40B4-BE49-F238E27FC236}">
              <a16:creationId xmlns:a16="http://schemas.microsoft.com/office/drawing/2014/main" id="{5B206CB9-6CFF-4F5C-9175-DDAFD253283D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7877" name="Text Box 1">
          <a:extLst>
            <a:ext uri="{FF2B5EF4-FFF2-40B4-BE49-F238E27FC236}">
              <a16:creationId xmlns:a16="http://schemas.microsoft.com/office/drawing/2014/main" id="{6C80CE4A-49AE-47FD-8E90-06857D7426DC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7878" name="Text Box 1">
          <a:extLst>
            <a:ext uri="{FF2B5EF4-FFF2-40B4-BE49-F238E27FC236}">
              <a16:creationId xmlns:a16="http://schemas.microsoft.com/office/drawing/2014/main" id="{E050AEB0-E704-44BC-BD85-E06B9C0C5A98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7879" name="Text Box 1">
          <a:extLst>
            <a:ext uri="{FF2B5EF4-FFF2-40B4-BE49-F238E27FC236}">
              <a16:creationId xmlns:a16="http://schemas.microsoft.com/office/drawing/2014/main" id="{37FADE3A-62D2-4B06-B780-7782BFE0965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7880" name="Text Box 1">
          <a:extLst>
            <a:ext uri="{FF2B5EF4-FFF2-40B4-BE49-F238E27FC236}">
              <a16:creationId xmlns:a16="http://schemas.microsoft.com/office/drawing/2014/main" id="{F5FDD74D-0981-45D6-99C2-264322FA667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7881" name="Text Box 1">
          <a:extLst>
            <a:ext uri="{FF2B5EF4-FFF2-40B4-BE49-F238E27FC236}">
              <a16:creationId xmlns:a16="http://schemas.microsoft.com/office/drawing/2014/main" id="{299EED94-A674-4037-AB13-DE34A9116792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7882" name="Text Box 1">
          <a:extLst>
            <a:ext uri="{FF2B5EF4-FFF2-40B4-BE49-F238E27FC236}">
              <a16:creationId xmlns:a16="http://schemas.microsoft.com/office/drawing/2014/main" id="{077326EC-2652-4532-B1FB-5E733A2AC74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7883" name="Text Box 1">
          <a:extLst>
            <a:ext uri="{FF2B5EF4-FFF2-40B4-BE49-F238E27FC236}">
              <a16:creationId xmlns:a16="http://schemas.microsoft.com/office/drawing/2014/main" id="{64936ED6-BBA5-4B2A-B257-AE4AFB365FFB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7884" name="Text Box 1">
          <a:extLst>
            <a:ext uri="{FF2B5EF4-FFF2-40B4-BE49-F238E27FC236}">
              <a16:creationId xmlns:a16="http://schemas.microsoft.com/office/drawing/2014/main" id="{18D1CF60-F1F8-4C5A-9A61-334B34FB7E1C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7885" name="Text Box 1">
          <a:extLst>
            <a:ext uri="{FF2B5EF4-FFF2-40B4-BE49-F238E27FC236}">
              <a16:creationId xmlns:a16="http://schemas.microsoft.com/office/drawing/2014/main" id="{13F0C1D4-7A48-4F29-8FE1-B28422208C89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7886" name="Text Box 1">
          <a:extLst>
            <a:ext uri="{FF2B5EF4-FFF2-40B4-BE49-F238E27FC236}">
              <a16:creationId xmlns:a16="http://schemas.microsoft.com/office/drawing/2014/main" id="{A790564F-8F65-447C-9D6C-CA88CDA3AB5E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7887" name="Text Box 1">
          <a:extLst>
            <a:ext uri="{FF2B5EF4-FFF2-40B4-BE49-F238E27FC236}">
              <a16:creationId xmlns:a16="http://schemas.microsoft.com/office/drawing/2014/main" id="{2711DA8B-A2B9-47C1-B6D8-F7386796832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7888" name="Text Box 1">
          <a:extLst>
            <a:ext uri="{FF2B5EF4-FFF2-40B4-BE49-F238E27FC236}">
              <a16:creationId xmlns:a16="http://schemas.microsoft.com/office/drawing/2014/main" id="{AAD0318B-1F2E-4558-8582-7C58B6E6DAD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7889" name="Text Box 1">
          <a:extLst>
            <a:ext uri="{FF2B5EF4-FFF2-40B4-BE49-F238E27FC236}">
              <a16:creationId xmlns:a16="http://schemas.microsoft.com/office/drawing/2014/main" id="{BB336D62-E8AD-452E-A310-9EF43C0FA58B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7890" name="Text Box 1">
          <a:extLst>
            <a:ext uri="{FF2B5EF4-FFF2-40B4-BE49-F238E27FC236}">
              <a16:creationId xmlns:a16="http://schemas.microsoft.com/office/drawing/2014/main" id="{82149FB5-A5DA-483C-9944-4D4CC8FFF06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7891" name="Text Box 1">
          <a:extLst>
            <a:ext uri="{FF2B5EF4-FFF2-40B4-BE49-F238E27FC236}">
              <a16:creationId xmlns:a16="http://schemas.microsoft.com/office/drawing/2014/main" id="{B543A364-84CC-41AB-83DF-6A8001D3B468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7892" name="Text Box 1">
          <a:extLst>
            <a:ext uri="{FF2B5EF4-FFF2-40B4-BE49-F238E27FC236}">
              <a16:creationId xmlns:a16="http://schemas.microsoft.com/office/drawing/2014/main" id="{319A33FD-E917-48A5-A93C-71DE0B4C631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7893" name="Text Box 1">
          <a:extLst>
            <a:ext uri="{FF2B5EF4-FFF2-40B4-BE49-F238E27FC236}">
              <a16:creationId xmlns:a16="http://schemas.microsoft.com/office/drawing/2014/main" id="{DB6BC611-3B20-44DD-AB99-8AD35BCDDEE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7894" name="Text Box 1">
          <a:extLst>
            <a:ext uri="{FF2B5EF4-FFF2-40B4-BE49-F238E27FC236}">
              <a16:creationId xmlns:a16="http://schemas.microsoft.com/office/drawing/2014/main" id="{37755C2B-C108-47BC-8A94-39E120F9DF4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7895" name="Text Box 1">
          <a:extLst>
            <a:ext uri="{FF2B5EF4-FFF2-40B4-BE49-F238E27FC236}">
              <a16:creationId xmlns:a16="http://schemas.microsoft.com/office/drawing/2014/main" id="{F274C4AE-F2C1-496F-8958-0008D34E212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7896" name="Text Box 1">
          <a:extLst>
            <a:ext uri="{FF2B5EF4-FFF2-40B4-BE49-F238E27FC236}">
              <a16:creationId xmlns:a16="http://schemas.microsoft.com/office/drawing/2014/main" id="{7B4DF63F-EE55-4C03-8DC1-253B566293AB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7897" name="Text Box 1">
          <a:extLst>
            <a:ext uri="{FF2B5EF4-FFF2-40B4-BE49-F238E27FC236}">
              <a16:creationId xmlns:a16="http://schemas.microsoft.com/office/drawing/2014/main" id="{25B21B1C-64BF-4ED5-B849-89F846D9F43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7898" name="Text Box 1">
          <a:extLst>
            <a:ext uri="{FF2B5EF4-FFF2-40B4-BE49-F238E27FC236}">
              <a16:creationId xmlns:a16="http://schemas.microsoft.com/office/drawing/2014/main" id="{AB5A98F9-27AA-4766-A370-458AF6C5D47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7899" name="Text Box 1">
          <a:extLst>
            <a:ext uri="{FF2B5EF4-FFF2-40B4-BE49-F238E27FC236}">
              <a16:creationId xmlns:a16="http://schemas.microsoft.com/office/drawing/2014/main" id="{7A524E90-B9D0-4F02-9A46-895C059FF091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7900" name="Text Box 1">
          <a:extLst>
            <a:ext uri="{FF2B5EF4-FFF2-40B4-BE49-F238E27FC236}">
              <a16:creationId xmlns:a16="http://schemas.microsoft.com/office/drawing/2014/main" id="{CD3B166E-E057-4C6D-89E2-F8A423E445B2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7901" name="Text Box 1">
          <a:extLst>
            <a:ext uri="{FF2B5EF4-FFF2-40B4-BE49-F238E27FC236}">
              <a16:creationId xmlns:a16="http://schemas.microsoft.com/office/drawing/2014/main" id="{7996DD65-4B49-484D-B7B1-5FB0965BE8B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7902" name="Text Box 1">
          <a:extLst>
            <a:ext uri="{FF2B5EF4-FFF2-40B4-BE49-F238E27FC236}">
              <a16:creationId xmlns:a16="http://schemas.microsoft.com/office/drawing/2014/main" id="{A4A7DDE9-D1EE-4B75-BE4C-0A98412347E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7903" name="Text Box 1">
          <a:extLst>
            <a:ext uri="{FF2B5EF4-FFF2-40B4-BE49-F238E27FC236}">
              <a16:creationId xmlns:a16="http://schemas.microsoft.com/office/drawing/2014/main" id="{D6F2A09D-84B4-4F71-92C1-6AFAA7887D5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7904" name="Text Box 1">
          <a:extLst>
            <a:ext uri="{FF2B5EF4-FFF2-40B4-BE49-F238E27FC236}">
              <a16:creationId xmlns:a16="http://schemas.microsoft.com/office/drawing/2014/main" id="{3DC1DEBE-30E3-46EB-99FF-E65F9ABF750E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7905" name="Text Box 1">
          <a:extLst>
            <a:ext uri="{FF2B5EF4-FFF2-40B4-BE49-F238E27FC236}">
              <a16:creationId xmlns:a16="http://schemas.microsoft.com/office/drawing/2014/main" id="{B8B6D869-92F1-404D-80C7-E40293674296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7906" name="Text Box 1">
          <a:extLst>
            <a:ext uri="{FF2B5EF4-FFF2-40B4-BE49-F238E27FC236}">
              <a16:creationId xmlns:a16="http://schemas.microsoft.com/office/drawing/2014/main" id="{AB99E824-9FB1-426B-B907-CAB09B7A339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7907" name="Text Box 1">
          <a:extLst>
            <a:ext uri="{FF2B5EF4-FFF2-40B4-BE49-F238E27FC236}">
              <a16:creationId xmlns:a16="http://schemas.microsoft.com/office/drawing/2014/main" id="{32991E6C-62B4-4EE7-A7F1-1B28F2CEA14D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7908" name="Text Box 1">
          <a:extLst>
            <a:ext uri="{FF2B5EF4-FFF2-40B4-BE49-F238E27FC236}">
              <a16:creationId xmlns:a16="http://schemas.microsoft.com/office/drawing/2014/main" id="{CA355640-DBB8-4D5B-9668-F30020D8DAE6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7909" name="Text Box 1">
          <a:extLst>
            <a:ext uri="{FF2B5EF4-FFF2-40B4-BE49-F238E27FC236}">
              <a16:creationId xmlns:a16="http://schemas.microsoft.com/office/drawing/2014/main" id="{38155E2A-64DD-41E1-8096-A02D0689F6C8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7910" name="Text Box 1">
          <a:extLst>
            <a:ext uri="{FF2B5EF4-FFF2-40B4-BE49-F238E27FC236}">
              <a16:creationId xmlns:a16="http://schemas.microsoft.com/office/drawing/2014/main" id="{04C8CC7F-F12B-4B97-80C0-A96E0632E1AE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7911" name="Text Box 1">
          <a:extLst>
            <a:ext uri="{FF2B5EF4-FFF2-40B4-BE49-F238E27FC236}">
              <a16:creationId xmlns:a16="http://schemas.microsoft.com/office/drawing/2014/main" id="{9FB3AF99-944D-44D4-9D57-36C3C0C3047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7912" name="Text Box 1">
          <a:extLst>
            <a:ext uri="{FF2B5EF4-FFF2-40B4-BE49-F238E27FC236}">
              <a16:creationId xmlns:a16="http://schemas.microsoft.com/office/drawing/2014/main" id="{65F88735-ABE0-473C-B905-2EF2E918E8BF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7913" name="Text Box 1">
          <a:extLst>
            <a:ext uri="{FF2B5EF4-FFF2-40B4-BE49-F238E27FC236}">
              <a16:creationId xmlns:a16="http://schemas.microsoft.com/office/drawing/2014/main" id="{3ADD1F93-6DBA-4E08-8AAF-81C16577830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7914" name="Text Box 1">
          <a:extLst>
            <a:ext uri="{FF2B5EF4-FFF2-40B4-BE49-F238E27FC236}">
              <a16:creationId xmlns:a16="http://schemas.microsoft.com/office/drawing/2014/main" id="{EB77CF7B-8137-4B0B-B4ED-7F0D4803BCA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7915" name="Text Box 1">
          <a:extLst>
            <a:ext uri="{FF2B5EF4-FFF2-40B4-BE49-F238E27FC236}">
              <a16:creationId xmlns:a16="http://schemas.microsoft.com/office/drawing/2014/main" id="{233C4567-E982-4B23-A9C9-040B3D158F0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7916" name="Text Box 1">
          <a:extLst>
            <a:ext uri="{FF2B5EF4-FFF2-40B4-BE49-F238E27FC236}">
              <a16:creationId xmlns:a16="http://schemas.microsoft.com/office/drawing/2014/main" id="{150B7301-100D-42B5-ACCC-41541D70390E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7917" name="Text Box 1">
          <a:extLst>
            <a:ext uri="{FF2B5EF4-FFF2-40B4-BE49-F238E27FC236}">
              <a16:creationId xmlns:a16="http://schemas.microsoft.com/office/drawing/2014/main" id="{761F5EC8-EE94-45F2-BE9D-296FBDCDDF5F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7918" name="Text Box 1">
          <a:extLst>
            <a:ext uri="{FF2B5EF4-FFF2-40B4-BE49-F238E27FC236}">
              <a16:creationId xmlns:a16="http://schemas.microsoft.com/office/drawing/2014/main" id="{B367D9EA-FC80-4F3E-B560-9BE084DAFCC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7919" name="Text Box 1">
          <a:extLst>
            <a:ext uri="{FF2B5EF4-FFF2-40B4-BE49-F238E27FC236}">
              <a16:creationId xmlns:a16="http://schemas.microsoft.com/office/drawing/2014/main" id="{8F5C497B-AD48-4E79-ACE0-D65D01FD1D3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7920" name="Text Box 1">
          <a:extLst>
            <a:ext uri="{FF2B5EF4-FFF2-40B4-BE49-F238E27FC236}">
              <a16:creationId xmlns:a16="http://schemas.microsoft.com/office/drawing/2014/main" id="{EB8AE3A9-D8D5-450C-AB93-05E7560FA742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7921" name="Text Box 1">
          <a:extLst>
            <a:ext uri="{FF2B5EF4-FFF2-40B4-BE49-F238E27FC236}">
              <a16:creationId xmlns:a16="http://schemas.microsoft.com/office/drawing/2014/main" id="{2A23A3CD-3A5B-4BC6-803B-DFB2CC241FA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7922" name="Text Box 1">
          <a:extLst>
            <a:ext uri="{FF2B5EF4-FFF2-40B4-BE49-F238E27FC236}">
              <a16:creationId xmlns:a16="http://schemas.microsoft.com/office/drawing/2014/main" id="{608F4922-D89E-4185-BA58-F072764B95A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7923" name="Text Box 1">
          <a:extLst>
            <a:ext uri="{FF2B5EF4-FFF2-40B4-BE49-F238E27FC236}">
              <a16:creationId xmlns:a16="http://schemas.microsoft.com/office/drawing/2014/main" id="{65890DD4-466A-4E54-B768-EA2223095299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7924" name="Text Box 1">
          <a:extLst>
            <a:ext uri="{FF2B5EF4-FFF2-40B4-BE49-F238E27FC236}">
              <a16:creationId xmlns:a16="http://schemas.microsoft.com/office/drawing/2014/main" id="{C3CBC845-F696-42B0-B724-8274A41ACCF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7925" name="Text Box 1">
          <a:extLst>
            <a:ext uri="{FF2B5EF4-FFF2-40B4-BE49-F238E27FC236}">
              <a16:creationId xmlns:a16="http://schemas.microsoft.com/office/drawing/2014/main" id="{879BD63D-EA01-40F8-BB8D-924A05B69756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7926" name="Text Box 1">
          <a:extLst>
            <a:ext uri="{FF2B5EF4-FFF2-40B4-BE49-F238E27FC236}">
              <a16:creationId xmlns:a16="http://schemas.microsoft.com/office/drawing/2014/main" id="{D5C47EF9-0F3E-488E-B185-2F94AB8A9C95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7927" name="Text Box 1">
          <a:extLst>
            <a:ext uri="{FF2B5EF4-FFF2-40B4-BE49-F238E27FC236}">
              <a16:creationId xmlns:a16="http://schemas.microsoft.com/office/drawing/2014/main" id="{B8AE59D7-2245-4222-8D33-F8439D14E9E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7928" name="Text Box 1">
          <a:extLst>
            <a:ext uri="{FF2B5EF4-FFF2-40B4-BE49-F238E27FC236}">
              <a16:creationId xmlns:a16="http://schemas.microsoft.com/office/drawing/2014/main" id="{B425AFD9-0955-40FB-B4DA-ACF79F07DB46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7929" name="Text Box 1">
          <a:extLst>
            <a:ext uri="{FF2B5EF4-FFF2-40B4-BE49-F238E27FC236}">
              <a16:creationId xmlns:a16="http://schemas.microsoft.com/office/drawing/2014/main" id="{5BC0BD0D-21C5-407C-A687-C7562ED0C44B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7930" name="Text Box 1">
          <a:extLst>
            <a:ext uri="{FF2B5EF4-FFF2-40B4-BE49-F238E27FC236}">
              <a16:creationId xmlns:a16="http://schemas.microsoft.com/office/drawing/2014/main" id="{BC8E69D8-5DEC-4C20-BFF0-E8040182A03C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7931" name="Text Box 1">
          <a:extLst>
            <a:ext uri="{FF2B5EF4-FFF2-40B4-BE49-F238E27FC236}">
              <a16:creationId xmlns:a16="http://schemas.microsoft.com/office/drawing/2014/main" id="{F386AF21-7467-4938-B4C6-307213AD9F2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7932" name="Text Box 1">
          <a:extLst>
            <a:ext uri="{FF2B5EF4-FFF2-40B4-BE49-F238E27FC236}">
              <a16:creationId xmlns:a16="http://schemas.microsoft.com/office/drawing/2014/main" id="{B35CBDBF-2EF9-4A5E-9109-C68C421D9301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7933" name="Text Box 1">
          <a:extLst>
            <a:ext uri="{FF2B5EF4-FFF2-40B4-BE49-F238E27FC236}">
              <a16:creationId xmlns:a16="http://schemas.microsoft.com/office/drawing/2014/main" id="{9BAC28A6-0F5A-4920-815B-C30D0BB55C8D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7934" name="Text Box 1">
          <a:extLst>
            <a:ext uri="{FF2B5EF4-FFF2-40B4-BE49-F238E27FC236}">
              <a16:creationId xmlns:a16="http://schemas.microsoft.com/office/drawing/2014/main" id="{8E8C32E5-07D5-4239-A2DF-BA19C3065F3C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7935" name="Text Box 1">
          <a:extLst>
            <a:ext uri="{FF2B5EF4-FFF2-40B4-BE49-F238E27FC236}">
              <a16:creationId xmlns:a16="http://schemas.microsoft.com/office/drawing/2014/main" id="{1662B90D-D71E-4081-A0D3-01D5A8A92EC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7936" name="Text Box 1">
          <a:extLst>
            <a:ext uri="{FF2B5EF4-FFF2-40B4-BE49-F238E27FC236}">
              <a16:creationId xmlns:a16="http://schemas.microsoft.com/office/drawing/2014/main" id="{904EE6FB-716D-4582-8F9F-D4D551C9BC01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7937" name="Text Box 1">
          <a:extLst>
            <a:ext uri="{FF2B5EF4-FFF2-40B4-BE49-F238E27FC236}">
              <a16:creationId xmlns:a16="http://schemas.microsoft.com/office/drawing/2014/main" id="{F7DDC016-64D0-44AE-9D94-1EFA1911645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7938" name="Text Box 1">
          <a:extLst>
            <a:ext uri="{FF2B5EF4-FFF2-40B4-BE49-F238E27FC236}">
              <a16:creationId xmlns:a16="http://schemas.microsoft.com/office/drawing/2014/main" id="{27A93911-1396-4998-90B0-A4340DF003C9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7939" name="Text Box 1">
          <a:extLst>
            <a:ext uri="{FF2B5EF4-FFF2-40B4-BE49-F238E27FC236}">
              <a16:creationId xmlns:a16="http://schemas.microsoft.com/office/drawing/2014/main" id="{6B415D1D-5E8E-454E-BF30-E95E7B34FFFD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7940" name="Text Box 1">
          <a:extLst>
            <a:ext uri="{FF2B5EF4-FFF2-40B4-BE49-F238E27FC236}">
              <a16:creationId xmlns:a16="http://schemas.microsoft.com/office/drawing/2014/main" id="{001B2770-BFC1-468C-93AA-4ECF6A9041F1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7941" name="Text Box 1">
          <a:extLst>
            <a:ext uri="{FF2B5EF4-FFF2-40B4-BE49-F238E27FC236}">
              <a16:creationId xmlns:a16="http://schemas.microsoft.com/office/drawing/2014/main" id="{E8E722ED-38E8-46CC-8054-BA9A9B86176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7942" name="Text Box 1">
          <a:extLst>
            <a:ext uri="{FF2B5EF4-FFF2-40B4-BE49-F238E27FC236}">
              <a16:creationId xmlns:a16="http://schemas.microsoft.com/office/drawing/2014/main" id="{4B83A557-3D49-4CF1-BF20-F3E028656198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7943" name="Text Box 1">
          <a:extLst>
            <a:ext uri="{FF2B5EF4-FFF2-40B4-BE49-F238E27FC236}">
              <a16:creationId xmlns:a16="http://schemas.microsoft.com/office/drawing/2014/main" id="{71653C96-914A-47A7-BC3E-56BB5003BBF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7944" name="Text Box 1">
          <a:extLst>
            <a:ext uri="{FF2B5EF4-FFF2-40B4-BE49-F238E27FC236}">
              <a16:creationId xmlns:a16="http://schemas.microsoft.com/office/drawing/2014/main" id="{A03AAB66-68D3-47F8-BB38-C5B86F272BF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7945" name="Text Box 1">
          <a:extLst>
            <a:ext uri="{FF2B5EF4-FFF2-40B4-BE49-F238E27FC236}">
              <a16:creationId xmlns:a16="http://schemas.microsoft.com/office/drawing/2014/main" id="{16C33108-81A8-476E-BBEA-3B73A1586EB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7946" name="Text Box 1">
          <a:extLst>
            <a:ext uri="{FF2B5EF4-FFF2-40B4-BE49-F238E27FC236}">
              <a16:creationId xmlns:a16="http://schemas.microsoft.com/office/drawing/2014/main" id="{45B82C12-7569-4DA7-B908-AFF3AE001BE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7947" name="Text Box 1">
          <a:extLst>
            <a:ext uri="{FF2B5EF4-FFF2-40B4-BE49-F238E27FC236}">
              <a16:creationId xmlns:a16="http://schemas.microsoft.com/office/drawing/2014/main" id="{4F7C9D96-D3DE-44B7-8D7B-A4C6E79A23C5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7948" name="Text Box 1">
          <a:extLst>
            <a:ext uri="{FF2B5EF4-FFF2-40B4-BE49-F238E27FC236}">
              <a16:creationId xmlns:a16="http://schemas.microsoft.com/office/drawing/2014/main" id="{6CB312F8-8BF6-4D84-B7AB-A0540DD0E1D8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7949" name="Text Box 1">
          <a:extLst>
            <a:ext uri="{FF2B5EF4-FFF2-40B4-BE49-F238E27FC236}">
              <a16:creationId xmlns:a16="http://schemas.microsoft.com/office/drawing/2014/main" id="{EE704CDA-1C7F-483F-A4E5-171C0C1690CE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7950" name="Text Box 1">
          <a:extLst>
            <a:ext uri="{FF2B5EF4-FFF2-40B4-BE49-F238E27FC236}">
              <a16:creationId xmlns:a16="http://schemas.microsoft.com/office/drawing/2014/main" id="{4B11653B-624F-4E13-852B-D59A883C0FA6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7951" name="Text Box 1">
          <a:extLst>
            <a:ext uri="{FF2B5EF4-FFF2-40B4-BE49-F238E27FC236}">
              <a16:creationId xmlns:a16="http://schemas.microsoft.com/office/drawing/2014/main" id="{3622230D-4A7F-48CF-B611-4498F5A68039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7952" name="Text Box 1">
          <a:extLst>
            <a:ext uri="{FF2B5EF4-FFF2-40B4-BE49-F238E27FC236}">
              <a16:creationId xmlns:a16="http://schemas.microsoft.com/office/drawing/2014/main" id="{F4B51CCF-2D8E-40C9-9359-D50B6F265B9E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7953" name="Text Box 1">
          <a:extLst>
            <a:ext uri="{FF2B5EF4-FFF2-40B4-BE49-F238E27FC236}">
              <a16:creationId xmlns:a16="http://schemas.microsoft.com/office/drawing/2014/main" id="{6F7BC5BB-94D6-423D-BCF1-46A60B58F42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7954" name="Text Box 1">
          <a:extLst>
            <a:ext uri="{FF2B5EF4-FFF2-40B4-BE49-F238E27FC236}">
              <a16:creationId xmlns:a16="http://schemas.microsoft.com/office/drawing/2014/main" id="{7719953B-042B-4B9E-A6FF-5FE64E9497C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7955" name="Text Box 1">
          <a:extLst>
            <a:ext uri="{FF2B5EF4-FFF2-40B4-BE49-F238E27FC236}">
              <a16:creationId xmlns:a16="http://schemas.microsoft.com/office/drawing/2014/main" id="{227CFDDB-5C0D-4758-8939-04B3ECAADAE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7956" name="Text Box 1">
          <a:extLst>
            <a:ext uri="{FF2B5EF4-FFF2-40B4-BE49-F238E27FC236}">
              <a16:creationId xmlns:a16="http://schemas.microsoft.com/office/drawing/2014/main" id="{40D6E319-D31E-478F-8CD7-6EADDE5D95CB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7957" name="Text Box 1">
          <a:extLst>
            <a:ext uri="{FF2B5EF4-FFF2-40B4-BE49-F238E27FC236}">
              <a16:creationId xmlns:a16="http://schemas.microsoft.com/office/drawing/2014/main" id="{1FF8D875-C565-46B1-86FA-24F301F0933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7958" name="Text Box 1">
          <a:extLst>
            <a:ext uri="{FF2B5EF4-FFF2-40B4-BE49-F238E27FC236}">
              <a16:creationId xmlns:a16="http://schemas.microsoft.com/office/drawing/2014/main" id="{82EEC8D8-E07F-4A0E-ACCD-F3EA041F6F6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7959" name="Text Box 1">
          <a:extLst>
            <a:ext uri="{FF2B5EF4-FFF2-40B4-BE49-F238E27FC236}">
              <a16:creationId xmlns:a16="http://schemas.microsoft.com/office/drawing/2014/main" id="{B0C9D7CE-5995-40A9-99A9-BB6710DC3D9E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7960" name="Text Box 1">
          <a:extLst>
            <a:ext uri="{FF2B5EF4-FFF2-40B4-BE49-F238E27FC236}">
              <a16:creationId xmlns:a16="http://schemas.microsoft.com/office/drawing/2014/main" id="{133E28A7-CDFE-4523-B1E0-A346337938D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7961" name="Text Box 1">
          <a:extLst>
            <a:ext uri="{FF2B5EF4-FFF2-40B4-BE49-F238E27FC236}">
              <a16:creationId xmlns:a16="http://schemas.microsoft.com/office/drawing/2014/main" id="{411AB093-1793-40FB-A7CF-0E8FF7724AB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7962" name="Text Box 1">
          <a:extLst>
            <a:ext uri="{FF2B5EF4-FFF2-40B4-BE49-F238E27FC236}">
              <a16:creationId xmlns:a16="http://schemas.microsoft.com/office/drawing/2014/main" id="{CE9C07AB-EBA5-4F75-88DB-CF336E74B292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7963" name="Text Box 1">
          <a:extLst>
            <a:ext uri="{FF2B5EF4-FFF2-40B4-BE49-F238E27FC236}">
              <a16:creationId xmlns:a16="http://schemas.microsoft.com/office/drawing/2014/main" id="{AD5EFB1A-5F5C-42B5-A164-87F175C82345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7964" name="Text Box 1">
          <a:extLst>
            <a:ext uri="{FF2B5EF4-FFF2-40B4-BE49-F238E27FC236}">
              <a16:creationId xmlns:a16="http://schemas.microsoft.com/office/drawing/2014/main" id="{9D9EC482-ACDE-49EC-A579-40D106748D9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7965" name="Text Box 1">
          <a:extLst>
            <a:ext uri="{FF2B5EF4-FFF2-40B4-BE49-F238E27FC236}">
              <a16:creationId xmlns:a16="http://schemas.microsoft.com/office/drawing/2014/main" id="{E89020FC-9E55-442D-84FC-BF5EA03239F2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7966" name="Text Box 1">
          <a:extLst>
            <a:ext uri="{FF2B5EF4-FFF2-40B4-BE49-F238E27FC236}">
              <a16:creationId xmlns:a16="http://schemas.microsoft.com/office/drawing/2014/main" id="{FD13376A-760C-429F-AB52-9FC1CE7FB24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7967" name="Text Box 1">
          <a:extLst>
            <a:ext uri="{FF2B5EF4-FFF2-40B4-BE49-F238E27FC236}">
              <a16:creationId xmlns:a16="http://schemas.microsoft.com/office/drawing/2014/main" id="{87626F1E-4D20-48D7-B10B-67AAEB9C4D22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7968" name="Text Box 1">
          <a:extLst>
            <a:ext uri="{FF2B5EF4-FFF2-40B4-BE49-F238E27FC236}">
              <a16:creationId xmlns:a16="http://schemas.microsoft.com/office/drawing/2014/main" id="{61B12766-7C78-4E6E-A768-35A3211D0BBC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7969" name="Text Box 1">
          <a:extLst>
            <a:ext uri="{FF2B5EF4-FFF2-40B4-BE49-F238E27FC236}">
              <a16:creationId xmlns:a16="http://schemas.microsoft.com/office/drawing/2014/main" id="{9A8998D5-611D-4B11-AB21-5F803FD52DFD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7970" name="Text Box 1">
          <a:extLst>
            <a:ext uri="{FF2B5EF4-FFF2-40B4-BE49-F238E27FC236}">
              <a16:creationId xmlns:a16="http://schemas.microsoft.com/office/drawing/2014/main" id="{3CE9B14E-31C7-4317-AF53-0C534444762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7971" name="Text Box 1">
          <a:extLst>
            <a:ext uri="{FF2B5EF4-FFF2-40B4-BE49-F238E27FC236}">
              <a16:creationId xmlns:a16="http://schemas.microsoft.com/office/drawing/2014/main" id="{2AB2AE73-F983-438B-981A-505D640D4C18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7972" name="Text Box 1">
          <a:extLst>
            <a:ext uri="{FF2B5EF4-FFF2-40B4-BE49-F238E27FC236}">
              <a16:creationId xmlns:a16="http://schemas.microsoft.com/office/drawing/2014/main" id="{7D4FC92B-00B2-415D-B0C0-FD4EF907011D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7973" name="Text Box 1">
          <a:extLst>
            <a:ext uri="{FF2B5EF4-FFF2-40B4-BE49-F238E27FC236}">
              <a16:creationId xmlns:a16="http://schemas.microsoft.com/office/drawing/2014/main" id="{7B8D7D41-CA82-40AD-9644-7C64A5E923DD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7974" name="Text Box 1">
          <a:extLst>
            <a:ext uri="{FF2B5EF4-FFF2-40B4-BE49-F238E27FC236}">
              <a16:creationId xmlns:a16="http://schemas.microsoft.com/office/drawing/2014/main" id="{7E0F02EA-9159-4321-80B1-750C5AE72BCF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7975" name="Text Box 1">
          <a:extLst>
            <a:ext uri="{FF2B5EF4-FFF2-40B4-BE49-F238E27FC236}">
              <a16:creationId xmlns:a16="http://schemas.microsoft.com/office/drawing/2014/main" id="{B6937F07-E511-4C66-91E5-ADFD2065C12C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7976" name="Text Box 1">
          <a:extLst>
            <a:ext uri="{FF2B5EF4-FFF2-40B4-BE49-F238E27FC236}">
              <a16:creationId xmlns:a16="http://schemas.microsoft.com/office/drawing/2014/main" id="{528FD686-750E-408C-985B-2FA5174E2E41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7977" name="Text Box 1">
          <a:extLst>
            <a:ext uri="{FF2B5EF4-FFF2-40B4-BE49-F238E27FC236}">
              <a16:creationId xmlns:a16="http://schemas.microsoft.com/office/drawing/2014/main" id="{6CC0D0D1-BC71-4C36-8B35-3BDCE5A2F52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7978" name="Text Box 1">
          <a:extLst>
            <a:ext uri="{FF2B5EF4-FFF2-40B4-BE49-F238E27FC236}">
              <a16:creationId xmlns:a16="http://schemas.microsoft.com/office/drawing/2014/main" id="{052FB192-5055-460B-89A6-512016382896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7979" name="Text Box 1">
          <a:extLst>
            <a:ext uri="{FF2B5EF4-FFF2-40B4-BE49-F238E27FC236}">
              <a16:creationId xmlns:a16="http://schemas.microsoft.com/office/drawing/2014/main" id="{2447A091-CE8B-4D6C-A5F2-B1431932EF18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7980" name="Text Box 1">
          <a:extLst>
            <a:ext uri="{FF2B5EF4-FFF2-40B4-BE49-F238E27FC236}">
              <a16:creationId xmlns:a16="http://schemas.microsoft.com/office/drawing/2014/main" id="{8F1A1EA0-1F17-40E9-85A8-9C0CCB16B37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7981" name="Text Box 1">
          <a:extLst>
            <a:ext uri="{FF2B5EF4-FFF2-40B4-BE49-F238E27FC236}">
              <a16:creationId xmlns:a16="http://schemas.microsoft.com/office/drawing/2014/main" id="{DCC3C3F3-33CD-4987-BC83-A87B93E6F40C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7982" name="Text Box 1">
          <a:extLst>
            <a:ext uri="{FF2B5EF4-FFF2-40B4-BE49-F238E27FC236}">
              <a16:creationId xmlns:a16="http://schemas.microsoft.com/office/drawing/2014/main" id="{C9F94FF8-4A75-4CFE-BDD3-5185B393C3E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7983" name="Text Box 1">
          <a:extLst>
            <a:ext uri="{FF2B5EF4-FFF2-40B4-BE49-F238E27FC236}">
              <a16:creationId xmlns:a16="http://schemas.microsoft.com/office/drawing/2014/main" id="{F15249E5-8A31-4DB9-B923-E623E4AD9415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7984" name="Text Box 1">
          <a:extLst>
            <a:ext uri="{FF2B5EF4-FFF2-40B4-BE49-F238E27FC236}">
              <a16:creationId xmlns:a16="http://schemas.microsoft.com/office/drawing/2014/main" id="{3ADF13FD-7677-4649-8AD6-610F33F032E2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7985" name="Text Box 1">
          <a:extLst>
            <a:ext uri="{FF2B5EF4-FFF2-40B4-BE49-F238E27FC236}">
              <a16:creationId xmlns:a16="http://schemas.microsoft.com/office/drawing/2014/main" id="{6CFDCFA0-FD9E-4E49-8956-0D564EABF125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7986" name="Text Box 1">
          <a:extLst>
            <a:ext uri="{FF2B5EF4-FFF2-40B4-BE49-F238E27FC236}">
              <a16:creationId xmlns:a16="http://schemas.microsoft.com/office/drawing/2014/main" id="{BF3C9F1B-3D39-46F5-A6AA-F36A33D22392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7987" name="Text Box 1">
          <a:extLst>
            <a:ext uri="{FF2B5EF4-FFF2-40B4-BE49-F238E27FC236}">
              <a16:creationId xmlns:a16="http://schemas.microsoft.com/office/drawing/2014/main" id="{C899EDC6-E66D-422F-9DE1-6FA304E65DDD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7988" name="Text Box 1">
          <a:extLst>
            <a:ext uri="{FF2B5EF4-FFF2-40B4-BE49-F238E27FC236}">
              <a16:creationId xmlns:a16="http://schemas.microsoft.com/office/drawing/2014/main" id="{3CC02FA1-0996-4E88-8F51-7FADE57AE366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7989" name="Text Box 1">
          <a:extLst>
            <a:ext uri="{FF2B5EF4-FFF2-40B4-BE49-F238E27FC236}">
              <a16:creationId xmlns:a16="http://schemas.microsoft.com/office/drawing/2014/main" id="{14DF5432-539D-4887-8488-611BD5AFD79B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7990" name="Text Box 1">
          <a:extLst>
            <a:ext uri="{FF2B5EF4-FFF2-40B4-BE49-F238E27FC236}">
              <a16:creationId xmlns:a16="http://schemas.microsoft.com/office/drawing/2014/main" id="{C20E904A-1BBE-4BA7-BF8D-E50C15DEF275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7991" name="Text Box 1">
          <a:extLst>
            <a:ext uri="{FF2B5EF4-FFF2-40B4-BE49-F238E27FC236}">
              <a16:creationId xmlns:a16="http://schemas.microsoft.com/office/drawing/2014/main" id="{08F06A1F-F8B0-4266-8BBF-A667F543DFA8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7992" name="Text Box 1">
          <a:extLst>
            <a:ext uri="{FF2B5EF4-FFF2-40B4-BE49-F238E27FC236}">
              <a16:creationId xmlns:a16="http://schemas.microsoft.com/office/drawing/2014/main" id="{81FFC08E-4BE0-4004-832A-071FF5464C39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7993" name="Text Box 1">
          <a:extLst>
            <a:ext uri="{FF2B5EF4-FFF2-40B4-BE49-F238E27FC236}">
              <a16:creationId xmlns:a16="http://schemas.microsoft.com/office/drawing/2014/main" id="{96E29A62-CCC2-469A-98CE-EFAF50FA5A81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7994" name="Text Box 1">
          <a:extLst>
            <a:ext uri="{FF2B5EF4-FFF2-40B4-BE49-F238E27FC236}">
              <a16:creationId xmlns:a16="http://schemas.microsoft.com/office/drawing/2014/main" id="{D0D2FF69-ACBB-49EB-B627-34AD4218CAB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7995" name="Text Box 1">
          <a:extLst>
            <a:ext uri="{FF2B5EF4-FFF2-40B4-BE49-F238E27FC236}">
              <a16:creationId xmlns:a16="http://schemas.microsoft.com/office/drawing/2014/main" id="{1122490B-9809-4C4A-AD53-5340BCF77E16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7996" name="Text Box 1">
          <a:extLst>
            <a:ext uri="{FF2B5EF4-FFF2-40B4-BE49-F238E27FC236}">
              <a16:creationId xmlns:a16="http://schemas.microsoft.com/office/drawing/2014/main" id="{CDC7A633-3879-400B-B761-97F2435D431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7997" name="Text Box 1">
          <a:extLst>
            <a:ext uri="{FF2B5EF4-FFF2-40B4-BE49-F238E27FC236}">
              <a16:creationId xmlns:a16="http://schemas.microsoft.com/office/drawing/2014/main" id="{C540AB01-CBC6-4A65-AA6D-719F4C04109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7998" name="Text Box 1">
          <a:extLst>
            <a:ext uri="{FF2B5EF4-FFF2-40B4-BE49-F238E27FC236}">
              <a16:creationId xmlns:a16="http://schemas.microsoft.com/office/drawing/2014/main" id="{8E1842FE-7292-4E7E-946A-29F0A527EB8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7999" name="Text Box 1">
          <a:extLst>
            <a:ext uri="{FF2B5EF4-FFF2-40B4-BE49-F238E27FC236}">
              <a16:creationId xmlns:a16="http://schemas.microsoft.com/office/drawing/2014/main" id="{B75EE704-DA3E-478F-879E-503EA036F8A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000" name="Text Box 1">
          <a:extLst>
            <a:ext uri="{FF2B5EF4-FFF2-40B4-BE49-F238E27FC236}">
              <a16:creationId xmlns:a16="http://schemas.microsoft.com/office/drawing/2014/main" id="{A2E33DAB-4C9E-46C3-9509-C59ECE35A13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001" name="Text Box 1">
          <a:extLst>
            <a:ext uri="{FF2B5EF4-FFF2-40B4-BE49-F238E27FC236}">
              <a16:creationId xmlns:a16="http://schemas.microsoft.com/office/drawing/2014/main" id="{AE886DF0-6DA1-4F74-859F-F432725CE092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002" name="Text Box 1">
          <a:extLst>
            <a:ext uri="{FF2B5EF4-FFF2-40B4-BE49-F238E27FC236}">
              <a16:creationId xmlns:a16="http://schemas.microsoft.com/office/drawing/2014/main" id="{9CC87727-E25E-4CC2-935E-2AA59AA7271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003" name="Text Box 1">
          <a:extLst>
            <a:ext uri="{FF2B5EF4-FFF2-40B4-BE49-F238E27FC236}">
              <a16:creationId xmlns:a16="http://schemas.microsoft.com/office/drawing/2014/main" id="{35798663-C34D-4EFF-947F-DADC3C93F381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004" name="Text Box 1">
          <a:extLst>
            <a:ext uri="{FF2B5EF4-FFF2-40B4-BE49-F238E27FC236}">
              <a16:creationId xmlns:a16="http://schemas.microsoft.com/office/drawing/2014/main" id="{541C7813-BA3E-479C-9C16-E3D0EA994431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005" name="Text Box 1">
          <a:extLst>
            <a:ext uri="{FF2B5EF4-FFF2-40B4-BE49-F238E27FC236}">
              <a16:creationId xmlns:a16="http://schemas.microsoft.com/office/drawing/2014/main" id="{917F2BD0-3129-4246-9999-F3900600E8C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006" name="Text Box 1">
          <a:extLst>
            <a:ext uri="{FF2B5EF4-FFF2-40B4-BE49-F238E27FC236}">
              <a16:creationId xmlns:a16="http://schemas.microsoft.com/office/drawing/2014/main" id="{879C79FC-7429-4C2A-B7F6-C7349A8C08F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007" name="Text Box 1">
          <a:extLst>
            <a:ext uri="{FF2B5EF4-FFF2-40B4-BE49-F238E27FC236}">
              <a16:creationId xmlns:a16="http://schemas.microsoft.com/office/drawing/2014/main" id="{AC59207F-E399-4CE7-A5C2-FC5E96D7315D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008" name="Text Box 1">
          <a:extLst>
            <a:ext uri="{FF2B5EF4-FFF2-40B4-BE49-F238E27FC236}">
              <a16:creationId xmlns:a16="http://schemas.microsoft.com/office/drawing/2014/main" id="{CF58F32E-3C2A-4F69-BD30-7C1509BB11F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009" name="Text Box 1">
          <a:extLst>
            <a:ext uri="{FF2B5EF4-FFF2-40B4-BE49-F238E27FC236}">
              <a16:creationId xmlns:a16="http://schemas.microsoft.com/office/drawing/2014/main" id="{F5E5F8FC-9680-49B0-8B45-29EE442088AB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010" name="Text Box 1">
          <a:extLst>
            <a:ext uri="{FF2B5EF4-FFF2-40B4-BE49-F238E27FC236}">
              <a16:creationId xmlns:a16="http://schemas.microsoft.com/office/drawing/2014/main" id="{9E864F5C-D594-4A0F-A004-6C50D3201505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011" name="Text Box 1">
          <a:extLst>
            <a:ext uri="{FF2B5EF4-FFF2-40B4-BE49-F238E27FC236}">
              <a16:creationId xmlns:a16="http://schemas.microsoft.com/office/drawing/2014/main" id="{9DC224AE-1480-42A9-B8DB-C99321529D9E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012" name="Text Box 1">
          <a:extLst>
            <a:ext uri="{FF2B5EF4-FFF2-40B4-BE49-F238E27FC236}">
              <a16:creationId xmlns:a16="http://schemas.microsoft.com/office/drawing/2014/main" id="{0A5F5D6B-1500-4896-B0CA-AF9103BE52C8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013" name="Text Box 1">
          <a:extLst>
            <a:ext uri="{FF2B5EF4-FFF2-40B4-BE49-F238E27FC236}">
              <a16:creationId xmlns:a16="http://schemas.microsoft.com/office/drawing/2014/main" id="{20EBDB89-BECC-4363-AB16-9A1FCE8C53DD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014" name="Text Box 1">
          <a:extLst>
            <a:ext uri="{FF2B5EF4-FFF2-40B4-BE49-F238E27FC236}">
              <a16:creationId xmlns:a16="http://schemas.microsoft.com/office/drawing/2014/main" id="{8ACAFD12-562C-488C-9B13-F3E46BE0BCB1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015" name="Text Box 1">
          <a:extLst>
            <a:ext uri="{FF2B5EF4-FFF2-40B4-BE49-F238E27FC236}">
              <a16:creationId xmlns:a16="http://schemas.microsoft.com/office/drawing/2014/main" id="{B1B00707-7314-48DF-A6D6-FDEE58E1A76E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016" name="Text Box 1">
          <a:extLst>
            <a:ext uri="{FF2B5EF4-FFF2-40B4-BE49-F238E27FC236}">
              <a16:creationId xmlns:a16="http://schemas.microsoft.com/office/drawing/2014/main" id="{FE6FD5CB-F860-4C90-AFD5-7D2C9B4E496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017" name="Text Box 1">
          <a:extLst>
            <a:ext uri="{FF2B5EF4-FFF2-40B4-BE49-F238E27FC236}">
              <a16:creationId xmlns:a16="http://schemas.microsoft.com/office/drawing/2014/main" id="{2445723C-048C-4A63-B011-47BD2E198E1F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018" name="Text Box 1">
          <a:extLst>
            <a:ext uri="{FF2B5EF4-FFF2-40B4-BE49-F238E27FC236}">
              <a16:creationId xmlns:a16="http://schemas.microsoft.com/office/drawing/2014/main" id="{577F769A-4963-4643-8662-C591A4882EC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019" name="Text Box 1">
          <a:extLst>
            <a:ext uri="{FF2B5EF4-FFF2-40B4-BE49-F238E27FC236}">
              <a16:creationId xmlns:a16="http://schemas.microsoft.com/office/drawing/2014/main" id="{A3CA0808-D886-444B-B9C6-175C3CD24192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020" name="Text Box 1">
          <a:extLst>
            <a:ext uri="{FF2B5EF4-FFF2-40B4-BE49-F238E27FC236}">
              <a16:creationId xmlns:a16="http://schemas.microsoft.com/office/drawing/2014/main" id="{F2A39954-1455-4482-82CE-9C9EE392340F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021" name="Text Box 1">
          <a:extLst>
            <a:ext uri="{FF2B5EF4-FFF2-40B4-BE49-F238E27FC236}">
              <a16:creationId xmlns:a16="http://schemas.microsoft.com/office/drawing/2014/main" id="{27995B24-2858-40EB-9E42-6F2259D06A2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022" name="Text Box 1">
          <a:extLst>
            <a:ext uri="{FF2B5EF4-FFF2-40B4-BE49-F238E27FC236}">
              <a16:creationId xmlns:a16="http://schemas.microsoft.com/office/drawing/2014/main" id="{8AF1106A-3B95-4054-8751-E0558EE3B9F1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023" name="Text Box 1">
          <a:extLst>
            <a:ext uri="{FF2B5EF4-FFF2-40B4-BE49-F238E27FC236}">
              <a16:creationId xmlns:a16="http://schemas.microsoft.com/office/drawing/2014/main" id="{6EF3B26B-CDE0-475B-8FCE-7C4564CC3F82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024" name="Text Box 1">
          <a:extLst>
            <a:ext uri="{FF2B5EF4-FFF2-40B4-BE49-F238E27FC236}">
              <a16:creationId xmlns:a16="http://schemas.microsoft.com/office/drawing/2014/main" id="{9DECDC85-ACDA-42A1-B7D8-5E2EF72B5B5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025" name="Text Box 1">
          <a:extLst>
            <a:ext uri="{FF2B5EF4-FFF2-40B4-BE49-F238E27FC236}">
              <a16:creationId xmlns:a16="http://schemas.microsoft.com/office/drawing/2014/main" id="{87D4FD71-DD54-4703-9331-76CCBF88EB7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026" name="Text Box 1">
          <a:extLst>
            <a:ext uri="{FF2B5EF4-FFF2-40B4-BE49-F238E27FC236}">
              <a16:creationId xmlns:a16="http://schemas.microsoft.com/office/drawing/2014/main" id="{47551C60-2A1A-42DF-AB5F-962BAE71669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027" name="Text Box 1">
          <a:extLst>
            <a:ext uri="{FF2B5EF4-FFF2-40B4-BE49-F238E27FC236}">
              <a16:creationId xmlns:a16="http://schemas.microsoft.com/office/drawing/2014/main" id="{15C83859-99EC-4570-924B-15F842D3E875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028" name="Text Box 1">
          <a:extLst>
            <a:ext uri="{FF2B5EF4-FFF2-40B4-BE49-F238E27FC236}">
              <a16:creationId xmlns:a16="http://schemas.microsoft.com/office/drawing/2014/main" id="{1226623B-6DD9-4C09-A9E3-F080F59F2B3C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029" name="Text Box 1">
          <a:extLst>
            <a:ext uri="{FF2B5EF4-FFF2-40B4-BE49-F238E27FC236}">
              <a16:creationId xmlns:a16="http://schemas.microsoft.com/office/drawing/2014/main" id="{A69A24E3-AA7C-4819-9C6D-78152B9E4A02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030" name="Text Box 1">
          <a:extLst>
            <a:ext uri="{FF2B5EF4-FFF2-40B4-BE49-F238E27FC236}">
              <a16:creationId xmlns:a16="http://schemas.microsoft.com/office/drawing/2014/main" id="{B3C7E5B9-F037-4146-AA97-2EC60CE4F15B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031" name="Text Box 1">
          <a:extLst>
            <a:ext uri="{FF2B5EF4-FFF2-40B4-BE49-F238E27FC236}">
              <a16:creationId xmlns:a16="http://schemas.microsoft.com/office/drawing/2014/main" id="{C5006C33-5219-4F71-9339-167BC718A4AF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032" name="Text Box 1">
          <a:extLst>
            <a:ext uri="{FF2B5EF4-FFF2-40B4-BE49-F238E27FC236}">
              <a16:creationId xmlns:a16="http://schemas.microsoft.com/office/drawing/2014/main" id="{B481A4F6-CEE4-4BAC-8572-0D58ACD4273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033" name="Text Box 1">
          <a:extLst>
            <a:ext uri="{FF2B5EF4-FFF2-40B4-BE49-F238E27FC236}">
              <a16:creationId xmlns:a16="http://schemas.microsoft.com/office/drawing/2014/main" id="{C35CB18E-4938-4651-A596-CEEF5C89F41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034" name="Text Box 1">
          <a:extLst>
            <a:ext uri="{FF2B5EF4-FFF2-40B4-BE49-F238E27FC236}">
              <a16:creationId xmlns:a16="http://schemas.microsoft.com/office/drawing/2014/main" id="{BD41559B-21FB-4214-BDE2-83E9CDB1B32C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035" name="Text Box 1">
          <a:extLst>
            <a:ext uri="{FF2B5EF4-FFF2-40B4-BE49-F238E27FC236}">
              <a16:creationId xmlns:a16="http://schemas.microsoft.com/office/drawing/2014/main" id="{56671DF6-2E4A-47B5-ACA4-C4059E7F373C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036" name="Text Box 1">
          <a:extLst>
            <a:ext uri="{FF2B5EF4-FFF2-40B4-BE49-F238E27FC236}">
              <a16:creationId xmlns:a16="http://schemas.microsoft.com/office/drawing/2014/main" id="{8848E07D-4A50-4F90-84FC-6DB9C36FA992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037" name="Text Box 1">
          <a:extLst>
            <a:ext uri="{FF2B5EF4-FFF2-40B4-BE49-F238E27FC236}">
              <a16:creationId xmlns:a16="http://schemas.microsoft.com/office/drawing/2014/main" id="{FB8FABEB-7CFF-417D-9AD8-F9F6C1A03852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038" name="Text Box 1">
          <a:extLst>
            <a:ext uri="{FF2B5EF4-FFF2-40B4-BE49-F238E27FC236}">
              <a16:creationId xmlns:a16="http://schemas.microsoft.com/office/drawing/2014/main" id="{1C6F4718-7B2E-4448-BDD8-F34EA59D968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039" name="Text Box 1">
          <a:extLst>
            <a:ext uri="{FF2B5EF4-FFF2-40B4-BE49-F238E27FC236}">
              <a16:creationId xmlns:a16="http://schemas.microsoft.com/office/drawing/2014/main" id="{B439F2C9-C92C-450D-8DE3-8A7F708361D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040" name="Text Box 1">
          <a:extLst>
            <a:ext uri="{FF2B5EF4-FFF2-40B4-BE49-F238E27FC236}">
              <a16:creationId xmlns:a16="http://schemas.microsoft.com/office/drawing/2014/main" id="{966CFD07-F571-483B-BB11-E4433431665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041" name="Text Box 1">
          <a:extLst>
            <a:ext uri="{FF2B5EF4-FFF2-40B4-BE49-F238E27FC236}">
              <a16:creationId xmlns:a16="http://schemas.microsoft.com/office/drawing/2014/main" id="{E7EEE6A9-BA0B-493C-ABAF-8C5C39075E18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042" name="Text Box 1">
          <a:extLst>
            <a:ext uri="{FF2B5EF4-FFF2-40B4-BE49-F238E27FC236}">
              <a16:creationId xmlns:a16="http://schemas.microsoft.com/office/drawing/2014/main" id="{AD1B16ED-D2A4-4767-8C03-FE227C47D50F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043" name="Text Box 1">
          <a:extLst>
            <a:ext uri="{FF2B5EF4-FFF2-40B4-BE49-F238E27FC236}">
              <a16:creationId xmlns:a16="http://schemas.microsoft.com/office/drawing/2014/main" id="{1EE38F0E-6AD6-433F-B002-6835C5E23EC8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044" name="Text Box 1">
          <a:extLst>
            <a:ext uri="{FF2B5EF4-FFF2-40B4-BE49-F238E27FC236}">
              <a16:creationId xmlns:a16="http://schemas.microsoft.com/office/drawing/2014/main" id="{F6E666F3-E6C1-4EEC-94B2-83F702DCB05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045" name="Text Box 1">
          <a:extLst>
            <a:ext uri="{FF2B5EF4-FFF2-40B4-BE49-F238E27FC236}">
              <a16:creationId xmlns:a16="http://schemas.microsoft.com/office/drawing/2014/main" id="{BA20F60B-D790-4BD1-BB67-350C0F660B5E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046" name="Text Box 1">
          <a:extLst>
            <a:ext uri="{FF2B5EF4-FFF2-40B4-BE49-F238E27FC236}">
              <a16:creationId xmlns:a16="http://schemas.microsoft.com/office/drawing/2014/main" id="{90349892-03A4-475D-946C-70C30F5446EB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047" name="Text Box 1">
          <a:extLst>
            <a:ext uri="{FF2B5EF4-FFF2-40B4-BE49-F238E27FC236}">
              <a16:creationId xmlns:a16="http://schemas.microsoft.com/office/drawing/2014/main" id="{62595A5C-D644-4050-9E92-4DC620B540B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048" name="Text Box 1">
          <a:extLst>
            <a:ext uri="{FF2B5EF4-FFF2-40B4-BE49-F238E27FC236}">
              <a16:creationId xmlns:a16="http://schemas.microsoft.com/office/drawing/2014/main" id="{012677FA-E920-41A0-8C5D-F4AAE476C352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049" name="Text Box 1">
          <a:extLst>
            <a:ext uri="{FF2B5EF4-FFF2-40B4-BE49-F238E27FC236}">
              <a16:creationId xmlns:a16="http://schemas.microsoft.com/office/drawing/2014/main" id="{63EBC48D-844C-4DB9-B60E-27B81C81E125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050" name="Text Box 1">
          <a:extLst>
            <a:ext uri="{FF2B5EF4-FFF2-40B4-BE49-F238E27FC236}">
              <a16:creationId xmlns:a16="http://schemas.microsoft.com/office/drawing/2014/main" id="{B00075C4-E6A2-486A-9B00-9904AF5D9DB2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051" name="Text Box 1">
          <a:extLst>
            <a:ext uri="{FF2B5EF4-FFF2-40B4-BE49-F238E27FC236}">
              <a16:creationId xmlns:a16="http://schemas.microsoft.com/office/drawing/2014/main" id="{DEF247DB-4D78-47EC-B2E1-6BBFCF04CCFB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052" name="Text Box 1">
          <a:extLst>
            <a:ext uri="{FF2B5EF4-FFF2-40B4-BE49-F238E27FC236}">
              <a16:creationId xmlns:a16="http://schemas.microsoft.com/office/drawing/2014/main" id="{74A30FF9-615E-44A8-8644-A2BB0D40BC6E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053" name="Text Box 1">
          <a:extLst>
            <a:ext uri="{FF2B5EF4-FFF2-40B4-BE49-F238E27FC236}">
              <a16:creationId xmlns:a16="http://schemas.microsoft.com/office/drawing/2014/main" id="{21D8BCA5-E325-4A9A-A4D8-DAA1C97F76CF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054" name="Text Box 1">
          <a:extLst>
            <a:ext uri="{FF2B5EF4-FFF2-40B4-BE49-F238E27FC236}">
              <a16:creationId xmlns:a16="http://schemas.microsoft.com/office/drawing/2014/main" id="{1B60AD69-B125-4995-AB62-FB98495F0752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055" name="Text Box 1">
          <a:extLst>
            <a:ext uri="{FF2B5EF4-FFF2-40B4-BE49-F238E27FC236}">
              <a16:creationId xmlns:a16="http://schemas.microsoft.com/office/drawing/2014/main" id="{FD17B097-7B9E-4844-98D3-7A6BF3778A3F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056" name="Text Box 1">
          <a:extLst>
            <a:ext uri="{FF2B5EF4-FFF2-40B4-BE49-F238E27FC236}">
              <a16:creationId xmlns:a16="http://schemas.microsoft.com/office/drawing/2014/main" id="{08947ECC-06C6-4E25-B8A8-6C0FAC96E4DF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057" name="Text Box 1">
          <a:extLst>
            <a:ext uri="{FF2B5EF4-FFF2-40B4-BE49-F238E27FC236}">
              <a16:creationId xmlns:a16="http://schemas.microsoft.com/office/drawing/2014/main" id="{19B1F5B9-F6CC-435A-85CC-401A37907E6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058" name="Text Box 1">
          <a:extLst>
            <a:ext uri="{FF2B5EF4-FFF2-40B4-BE49-F238E27FC236}">
              <a16:creationId xmlns:a16="http://schemas.microsoft.com/office/drawing/2014/main" id="{9E02A1F8-87F5-44DF-9C2C-A22CFED180BB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059" name="Text Box 1">
          <a:extLst>
            <a:ext uri="{FF2B5EF4-FFF2-40B4-BE49-F238E27FC236}">
              <a16:creationId xmlns:a16="http://schemas.microsoft.com/office/drawing/2014/main" id="{F0B64B53-3B23-4C9D-AC0C-48A85677237E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060" name="Text Box 1">
          <a:extLst>
            <a:ext uri="{FF2B5EF4-FFF2-40B4-BE49-F238E27FC236}">
              <a16:creationId xmlns:a16="http://schemas.microsoft.com/office/drawing/2014/main" id="{BB851574-C3B4-4F81-816B-4AFC89F6A5CE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061" name="Text Box 1">
          <a:extLst>
            <a:ext uri="{FF2B5EF4-FFF2-40B4-BE49-F238E27FC236}">
              <a16:creationId xmlns:a16="http://schemas.microsoft.com/office/drawing/2014/main" id="{EED7E79F-15BB-4812-AFE7-24A6E826CC8B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062" name="Text Box 1">
          <a:extLst>
            <a:ext uri="{FF2B5EF4-FFF2-40B4-BE49-F238E27FC236}">
              <a16:creationId xmlns:a16="http://schemas.microsoft.com/office/drawing/2014/main" id="{C55C1BBF-0B20-409D-B0E5-B0CCA1F816EF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063" name="Text Box 1">
          <a:extLst>
            <a:ext uri="{FF2B5EF4-FFF2-40B4-BE49-F238E27FC236}">
              <a16:creationId xmlns:a16="http://schemas.microsoft.com/office/drawing/2014/main" id="{63A00A76-BF54-4A4B-B236-911C422D2CAC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064" name="Text Box 1">
          <a:extLst>
            <a:ext uri="{FF2B5EF4-FFF2-40B4-BE49-F238E27FC236}">
              <a16:creationId xmlns:a16="http://schemas.microsoft.com/office/drawing/2014/main" id="{968161D9-2BD0-418F-8B8D-F789FBBA564E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065" name="Text Box 1">
          <a:extLst>
            <a:ext uri="{FF2B5EF4-FFF2-40B4-BE49-F238E27FC236}">
              <a16:creationId xmlns:a16="http://schemas.microsoft.com/office/drawing/2014/main" id="{36C8102C-EE23-4073-ACF2-9D475CA2F64D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066" name="Text Box 1">
          <a:extLst>
            <a:ext uri="{FF2B5EF4-FFF2-40B4-BE49-F238E27FC236}">
              <a16:creationId xmlns:a16="http://schemas.microsoft.com/office/drawing/2014/main" id="{7AAE5437-B529-4108-A13C-634B37A3F126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067" name="Text Box 1">
          <a:extLst>
            <a:ext uri="{FF2B5EF4-FFF2-40B4-BE49-F238E27FC236}">
              <a16:creationId xmlns:a16="http://schemas.microsoft.com/office/drawing/2014/main" id="{1B5DAB53-E114-4F2B-8DC1-76D6EFF117E9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068" name="Text Box 1">
          <a:extLst>
            <a:ext uri="{FF2B5EF4-FFF2-40B4-BE49-F238E27FC236}">
              <a16:creationId xmlns:a16="http://schemas.microsoft.com/office/drawing/2014/main" id="{1EA935F7-1293-4F2E-946A-43A0262AA955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069" name="Text Box 1">
          <a:extLst>
            <a:ext uri="{FF2B5EF4-FFF2-40B4-BE49-F238E27FC236}">
              <a16:creationId xmlns:a16="http://schemas.microsoft.com/office/drawing/2014/main" id="{2D9CF13D-4CE6-452A-AD5C-5788E8C36BC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070" name="Text Box 1">
          <a:extLst>
            <a:ext uri="{FF2B5EF4-FFF2-40B4-BE49-F238E27FC236}">
              <a16:creationId xmlns:a16="http://schemas.microsoft.com/office/drawing/2014/main" id="{4B09D51D-4C89-4DE1-8940-228704470A02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071" name="Text Box 1">
          <a:extLst>
            <a:ext uri="{FF2B5EF4-FFF2-40B4-BE49-F238E27FC236}">
              <a16:creationId xmlns:a16="http://schemas.microsoft.com/office/drawing/2014/main" id="{9929023D-0CE5-4BFE-B404-22611EC62876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072" name="Text Box 1">
          <a:extLst>
            <a:ext uri="{FF2B5EF4-FFF2-40B4-BE49-F238E27FC236}">
              <a16:creationId xmlns:a16="http://schemas.microsoft.com/office/drawing/2014/main" id="{8F6072C2-2FFF-46AD-8138-E8B2ABFEE282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073" name="Text Box 1">
          <a:extLst>
            <a:ext uri="{FF2B5EF4-FFF2-40B4-BE49-F238E27FC236}">
              <a16:creationId xmlns:a16="http://schemas.microsoft.com/office/drawing/2014/main" id="{D4934268-69F5-4E64-8D1B-4F103F4974F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074" name="Text Box 1">
          <a:extLst>
            <a:ext uri="{FF2B5EF4-FFF2-40B4-BE49-F238E27FC236}">
              <a16:creationId xmlns:a16="http://schemas.microsoft.com/office/drawing/2014/main" id="{1808712B-C970-4E05-AB27-3D1DB12ECE36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075" name="Text Box 1">
          <a:extLst>
            <a:ext uri="{FF2B5EF4-FFF2-40B4-BE49-F238E27FC236}">
              <a16:creationId xmlns:a16="http://schemas.microsoft.com/office/drawing/2014/main" id="{B2EDC656-BA6F-40ED-BEA1-9319E0B0AC6D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076" name="Text Box 1">
          <a:extLst>
            <a:ext uri="{FF2B5EF4-FFF2-40B4-BE49-F238E27FC236}">
              <a16:creationId xmlns:a16="http://schemas.microsoft.com/office/drawing/2014/main" id="{01FD1823-FF76-4E65-AE99-087719827C9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077" name="Text Box 1">
          <a:extLst>
            <a:ext uri="{FF2B5EF4-FFF2-40B4-BE49-F238E27FC236}">
              <a16:creationId xmlns:a16="http://schemas.microsoft.com/office/drawing/2014/main" id="{351AB61C-9C70-4BED-B54B-E2A5EB5A87BF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078" name="Text Box 1">
          <a:extLst>
            <a:ext uri="{FF2B5EF4-FFF2-40B4-BE49-F238E27FC236}">
              <a16:creationId xmlns:a16="http://schemas.microsoft.com/office/drawing/2014/main" id="{FEC44778-C549-40EB-A028-A594F5AE3B32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079" name="Text Box 1">
          <a:extLst>
            <a:ext uri="{FF2B5EF4-FFF2-40B4-BE49-F238E27FC236}">
              <a16:creationId xmlns:a16="http://schemas.microsoft.com/office/drawing/2014/main" id="{4674D72A-AF97-4583-982F-31A766C4B178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080" name="Text Box 1">
          <a:extLst>
            <a:ext uri="{FF2B5EF4-FFF2-40B4-BE49-F238E27FC236}">
              <a16:creationId xmlns:a16="http://schemas.microsoft.com/office/drawing/2014/main" id="{260C7B6F-15BE-4B43-8914-07161304EC02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081" name="Text Box 1">
          <a:extLst>
            <a:ext uri="{FF2B5EF4-FFF2-40B4-BE49-F238E27FC236}">
              <a16:creationId xmlns:a16="http://schemas.microsoft.com/office/drawing/2014/main" id="{7B5C86BD-8A4D-4FE8-B8F8-7C9EA980026C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082" name="Text Box 1">
          <a:extLst>
            <a:ext uri="{FF2B5EF4-FFF2-40B4-BE49-F238E27FC236}">
              <a16:creationId xmlns:a16="http://schemas.microsoft.com/office/drawing/2014/main" id="{98F77413-66D9-481E-9268-E9390A0EF316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083" name="Text Box 1">
          <a:extLst>
            <a:ext uri="{FF2B5EF4-FFF2-40B4-BE49-F238E27FC236}">
              <a16:creationId xmlns:a16="http://schemas.microsoft.com/office/drawing/2014/main" id="{CD5BC77B-0400-4718-996D-CFEA5C16F01D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084" name="Text Box 1">
          <a:extLst>
            <a:ext uri="{FF2B5EF4-FFF2-40B4-BE49-F238E27FC236}">
              <a16:creationId xmlns:a16="http://schemas.microsoft.com/office/drawing/2014/main" id="{89851677-8E3F-4A89-9151-316B981358B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085" name="Text Box 1">
          <a:extLst>
            <a:ext uri="{FF2B5EF4-FFF2-40B4-BE49-F238E27FC236}">
              <a16:creationId xmlns:a16="http://schemas.microsoft.com/office/drawing/2014/main" id="{4AFEFB5D-2923-4400-9176-68A9A403E41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086" name="Text Box 1">
          <a:extLst>
            <a:ext uri="{FF2B5EF4-FFF2-40B4-BE49-F238E27FC236}">
              <a16:creationId xmlns:a16="http://schemas.microsoft.com/office/drawing/2014/main" id="{D3C48068-3406-4101-93C4-8C80543CD78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087" name="Text Box 1">
          <a:extLst>
            <a:ext uri="{FF2B5EF4-FFF2-40B4-BE49-F238E27FC236}">
              <a16:creationId xmlns:a16="http://schemas.microsoft.com/office/drawing/2014/main" id="{8BC7D8BF-5364-48E6-AF3F-78F404EB465C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088" name="Text Box 1">
          <a:extLst>
            <a:ext uri="{FF2B5EF4-FFF2-40B4-BE49-F238E27FC236}">
              <a16:creationId xmlns:a16="http://schemas.microsoft.com/office/drawing/2014/main" id="{F4042604-8633-44D4-83D8-A7FC2FA403B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089" name="Text Box 1">
          <a:extLst>
            <a:ext uri="{FF2B5EF4-FFF2-40B4-BE49-F238E27FC236}">
              <a16:creationId xmlns:a16="http://schemas.microsoft.com/office/drawing/2014/main" id="{B7CC3935-DA9E-417D-B18B-685486F660F8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090" name="Text Box 1">
          <a:extLst>
            <a:ext uri="{FF2B5EF4-FFF2-40B4-BE49-F238E27FC236}">
              <a16:creationId xmlns:a16="http://schemas.microsoft.com/office/drawing/2014/main" id="{8A061879-276E-434B-8420-C3EED826B4BB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091" name="Text Box 1">
          <a:extLst>
            <a:ext uri="{FF2B5EF4-FFF2-40B4-BE49-F238E27FC236}">
              <a16:creationId xmlns:a16="http://schemas.microsoft.com/office/drawing/2014/main" id="{2BA47886-E916-4DF6-BBBA-11CC73C13B4D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092" name="Text Box 1">
          <a:extLst>
            <a:ext uri="{FF2B5EF4-FFF2-40B4-BE49-F238E27FC236}">
              <a16:creationId xmlns:a16="http://schemas.microsoft.com/office/drawing/2014/main" id="{575F8DC9-D775-4F12-B550-75CF19F4C6E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093" name="Text Box 1">
          <a:extLst>
            <a:ext uri="{FF2B5EF4-FFF2-40B4-BE49-F238E27FC236}">
              <a16:creationId xmlns:a16="http://schemas.microsoft.com/office/drawing/2014/main" id="{828D8B98-573C-4CE2-AA42-6278A7464891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094" name="Text Box 1">
          <a:extLst>
            <a:ext uri="{FF2B5EF4-FFF2-40B4-BE49-F238E27FC236}">
              <a16:creationId xmlns:a16="http://schemas.microsoft.com/office/drawing/2014/main" id="{6C1CC348-00EE-442B-AA0D-0CA4E93CA4F9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095" name="Text Box 1">
          <a:extLst>
            <a:ext uri="{FF2B5EF4-FFF2-40B4-BE49-F238E27FC236}">
              <a16:creationId xmlns:a16="http://schemas.microsoft.com/office/drawing/2014/main" id="{0582C6AA-A6F2-4DB8-AD8B-8437F636A0E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096" name="Text Box 1">
          <a:extLst>
            <a:ext uri="{FF2B5EF4-FFF2-40B4-BE49-F238E27FC236}">
              <a16:creationId xmlns:a16="http://schemas.microsoft.com/office/drawing/2014/main" id="{76E40135-0DC5-412D-A14B-60F50A358A8C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097" name="Text Box 1">
          <a:extLst>
            <a:ext uri="{FF2B5EF4-FFF2-40B4-BE49-F238E27FC236}">
              <a16:creationId xmlns:a16="http://schemas.microsoft.com/office/drawing/2014/main" id="{6686B883-E6DE-45DA-B8A7-C7A4D98D78FE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098" name="Text Box 1">
          <a:extLst>
            <a:ext uri="{FF2B5EF4-FFF2-40B4-BE49-F238E27FC236}">
              <a16:creationId xmlns:a16="http://schemas.microsoft.com/office/drawing/2014/main" id="{5686DA08-FD2D-44AF-978B-D82BD524A34F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099" name="Text Box 1">
          <a:extLst>
            <a:ext uri="{FF2B5EF4-FFF2-40B4-BE49-F238E27FC236}">
              <a16:creationId xmlns:a16="http://schemas.microsoft.com/office/drawing/2014/main" id="{256BD251-1EF2-4125-8049-8437D11B5DC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100" name="Text Box 1">
          <a:extLst>
            <a:ext uri="{FF2B5EF4-FFF2-40B4-BE49-F238E27FC236}">
              <a16:creationId xmlns:a16="http://schemas.microsoft.com/office/drawing/2014/main" id="{D23237EF-8C58-4619-92C8-4CBEC0290C1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101" name="Text Box 1">
          <a:extLst>
            <a:ext uri="{FF2B5EF4-FFF2-40B4-BE49-F238E27FC236}">
              <a16:creationId xmlns:a16="http://schemas.microsoft.com/office/drawing/2014/main" id="{0574EFC3-032C-4478-900C-5DB40D97FE9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102" name="Text Box 1">
          <a:extLst>
            <a:ext uri="{FF2B5EF4-FFF2-40B4-BE49-F238E27FC236}">
              <a16:creationId xmlns:a16="http://schemas.microsoft.com/office/drawing/2014/main" id="{679D8328-EA22-40A7-B9F4-7E8338B78D9F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103" name="Text Box 1">
          <a:extLst>
            <a:ext uri="{FF2B5EF4-FFF2-40B4-BE49-F238E27FC236}">
              <a16:creationId xmlns:a16="http://schemas.microsoft.com/office/drawing/2014/main" id="{C8981CB4-8915-46AE-9CFC-684BDA23E7A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104" name="Text Box 1">
          <a:extLst>
            <a:ext uri="{FF2B5EF4-FFF2-40B4-BE49-F238E27FC236}">
              <a16:creationId xmlns:a16="http://schemas.microsoft.com/office/drawing/2014/main" id="{6B02DB7F-874E-4E98-A5A9-4F10BF27DDAB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105" name="Text Box 1">
          <a:extLst>
            <a:ext uri="{FF2B5EF4-FFF2-40B4-BE49-F238E27FC236}">
              <a16:creationId xmlns:a16="http://schemas.microsoft.com/office/drawing/2014/main" id="{4F4A4F7C-6EAB-46E6-BE9E-15DDF0E40B0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106" name="Text Box 1">
          <a:extLst>
            <a:ext uri="{FF2B5EF4-FFF2-40B4-BE49-F238E27FC236}">
              <a16:creationId xmlns:a16="http://schemas.microsoft.com/office/drawing/2014/main" id="{95BAFBA7-7B6C-4E1D-88E0-FB0E4015091C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107" name="Text Box 1">
          <a:extLst>
            <a:ext uri="{FF2B5EF4-FFF2-40B4-BE49-F238E27FC236}">
              <a16:creationId xmlns:a16="http://schemas.microsoft.com/office/drawing/2014/main" id="{E3A9AEEE-A393-46AB-85F8-FD5B7141781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108" name="Text Box 1">
          <a:extLst>
            <a:ext uri="{FF2B5EF4-FFF2-40B4-BE49-F238E27FC236}">
              <a16:creationId xmlns:a16="http://schemas.microsoft.com/office/drawing/2014/main" id="{3B3B0236-A5D9-4122-9C32-5C3A5430564B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109" name="Text Box 1">
          <a:extLst>
            <a:ext uri="{FF2B5EF4-FFF2-40B4-BE49-F238E27FC236}">
              <a16:creationId xmlns:a16="http://schemas.microsoft.com/office/drawing/2014/main" id="{EE3C04D5-00FC-41B7-8FFF-79454EA1097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110" name="Text Box 1">
          <a:extLst>
            <a:ext uri="{FF2B5EF4-FFF2-40B4-BE49-F238E27FC236}">
              <a16:creationId xmlns:a16="http://schemas.microsoft.com/office/drawing/2014/main" id="{546377FA-5F24-4501-BC3F-20A2F82D6E7C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111" name="Text Box 1">
          <a:extLst>
            <a:ext uri="{FF2B5EF4-FFF2-40B4-BE49-F238E27FC236}">
              <a16:creationId xmlns:a16="http://schemas.microsoft.com/office/drawing/2014/main" id="{454764E6-3532-4714-9ECA-42A588E0E26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112" name="Text Box 1">
          <a:extLst>
            <a:ext uri="{FF2B5EF4-FFF2-40B4-BE49-F238E27FC236}">
              <a16:creationId xmlns:a16="http://schemas.microsoft.com/office/drawing/2014/main" id="{F47EE3E6-12E1-4053-8CBA-6B2D6969B5E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113" name="Text Box 1">
          <a:extLst>
            <a:ext uri="{FF2B5EF4-FFF2-40B4-BE49-F238E27FC236}">
              <a16:creationId xmlns:a16="http://schemas.microsoft.com/office/drawing/2014/main" id="{7A13A766-6F8F-4A94-B17F-E3C2C6D2F41E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114" name="Text Box 1">
          <a:extLst>
            <a:ext uri="{FF2B5EF4-FFF2-40B4-BE49-F238E27FC236}">
              <a16:creationId xmlns:a16="http://schemas.microsoft.com/office/drawing/2014/main" id="{33735E3C-D0D3-48C7-BFF3-068BEA4C7C9E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115" name="Text Box 1">
          <a:extLst>
            <a:ext uri="{FF2B5EF4-FFF2-40B4-BE49-F238E27FC236}">
              <a16:creationId xmlns:a16="http://schemas.microsoft.com/office/drawing/2014/main" id="{0D2B5B2E-61F6-433B-971E-52BDF64D83C8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116" name="Text Box 1">
          <a:extLst>
            <a:ext uri="{FF2B5EF4-FFF2-40B4-BE49-F238E27FC236}">
              <a16:creationId xmlns:a16="http://schemas.microsoft.com/office/drawing/2014/main" id="{1F8F050C-D4DA-4500-A8BE-47B8BA7D2008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117" name="Text Box 1">
          <a:extLst>
            <a:ext uri="{FF2B5EF4-FFF2-40B4-BE49-F238E27FC236}">
              <a16:creationId xmlns:a16="http://schemas.microsoft.com/office/drawing/2014/main" id="{D871DCB6-D46B-453B-937B-D059B85BE40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118" name="Text Box 1">
          <a:extLst>
            <a:ext uri="{FF2B5EF4-FFF2-40B4-BE49-F238E27FC236}">
              <a16:creationId xmlns:a16="http://schemas.microsoft.com/office/drawing/2014/main" id="{E33EAEB5-51D5-4A64-8233-0C28EA3B0A05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119" name="Text Box 1">
          <a:extLst>
            <a:ext uri="{FF2B5EF4-FFF2-40B4-BE49-F238E27FC236}">
              <a16:creationId xmlns:a16="http://schemas.microsoft.com/office/drawing/2014/main" id="{448A7968-97D2-457C-B2CD-C9EDCCC19548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120" name="Text Box 1">
          <a:extLst>
            <a:ext uri="{FF2B5EF4-FFF2-40B4-BE49-F238E27FC236}">
              <a16:creationId xmlns:a16="http://schemas.microsoft.com/office/drawing/2014/main" id="{852107C3-C67A-4ADE-A39C-DFC3E872E5F8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121" name="Text Box 1">
          <a:extLst>
            <a:ext uri="{FF2B5EF4-FFF2-40B4-BE49-F238E27FC236}">
              <a16:creationId xmlns:a16="http://schemas.microsoft.com/office/drawing/2014/main" id="{D15C425A-5E5E-4607-B444-0780624B5781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122" name="Text Box 1">
          <a:extLst>
            <a:ext uri="{FF2B5EF4-FFF2-40B4-BE49-F238E27FC236}">
              <a16:creationId xmlns:a16="http://schemas.microsoft.com/office/drawing/2014/main" id="{CA765B1D-52CC-4603-B1B7-DAC928139152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123" name="Text Box 1">
          <a:extLst>
            <a:ext uri="{FF2B5EF4-FFF2-40B4-BE49-F238E27FC236}">
              <a16:creationId xmlns:a16="http://schemas.microsoft.com/office/drawing/2014/main" id="{5291349F-4CB7-481C-9D31-AE729F0D3AAD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124" name="Text Box 1">
          <a:extLst>
            <a:ext uri="{FF2B5EF4-FFF2-40B4-BE49-F238E27FC236}">
              <a16:creationId xmlns:a16="http://schemas.microsoft.com/office/drawing/2014/main" id="{31E689E6-8EE7-4116-87EC-E0EE9D21CC0C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125" name="Text Box 1">
          <a:extLst>
            <a:ext uri="{FF2B5EF4-FFF2-40B4-BE49-F238E27FC236}">
              <a16:creationId xmlns:a16="http://schemas.microsoft.com/office/drawing/2014/main" id="{CA53AC94-BB9A-4439-972C-881A8FF0F0CB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126" name="Text Box 1">
          <a:extLst>
            <a:ext uri="{FF2B5EF4-FFF2-40B4-BE49-F238E27FC236}">
              <a16:creationId xmlns:a16="http://schemas.microsoft.com/office/drawing/2014/main" id="{CE6759FB-1F4C-4B95-9FA5-2EAE538C6D1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127" name="Text Box 1">
          <a:extLst>
            <a:ext uri="{FF2B5EF4-FFF2-40B4-BE49-F238E27FC236}">
              <a16:creationId xmlns:a16="http://schemas.microsoft.com/office/drawing/2014/main" id="{B58790C7-042B-421F-BCE0-73777FCE32F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128" name="Text Box 1">
          <a:extLst>
            <a:ext uri="{FF2B5EF4-FFF2-40B4-BE49-F238E27FC236}">
              <a16:creationId xmlns:a16="http://schemas.microsoft.com/office/drawing/2014/main" id="{7E7AC29D-7A8F-4689-A38C-9643BDE675BB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129" name="Text Box 1">
          <a:extLst>
            <a:ext uri="{FF2B5EF4-FFF2-40B4-BE49-F238E27FC236}">
              <a16:creationId xmlns:a16="http://schemas.microsoft.com/office/drawing/2014/main" id="{582BFBB2-8E45-405D-844B-8B247B0FD595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130" name="Text Box 1">
          <a:extLst>
            <a:ext uri="{FF2B5EF4-FFF2-40B4-BE49-F238E27FC236}">
              <a16:creationId xmlns:a16="http://schemas.microsoft.com/office/drawing/2014/main" id="{F3C0C656-E1B0-4CC3-B3B0-581791F12C7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131" name="Text Box 1">
          <a:extLst>
            <a:ext uri="{FF2B5EF4-FFF2-40B4-BE49-F238E27FC236}">
              <a16:creationId xmlns:a16="http://schemas.microsoft.com/office/drawing/2014/main" id="{0CA65C67-0D3E-499E-941F-C41501BB9885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132" name="Text Box 1">
          <a:extLst>
            <a:ext uri="{FF2B5EF4-FFF2-40B4-BE49-F238E27FC236}">
              <a16:creationId xmlns:a16="http://schemas.microsoft.com/office/drawing/2014/main" id="{388F399F-BE32-443A-9C5E-281568F3CF19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133" name="Text Box 1">
          <a:extLst>
            <a:ext uri="{FF2B5EF4-FFF2-40B4-BE49-F238E27FC236}">
              <a16:creationId xmlns:a16="http://schemas.microsoft.com/office/drawing/2014/main" id="{85CA169C-5837-4543-BF88-E48F87459F2D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134" name="Text Box 1">
          <a:extLst>
            <a:ext uri="{FF2B5EF4-FFF2-40B4-BE49-F238E27FC236}">
              <a16:creationId xmlns:a16="http://schemas.microsoft.com/office/drawing/2014/main" id="{4ED39143-C244-47E9-B85D-CE10F58EFBE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135" name="Text Box 1">
          <a:extLst>
            <a:ext uri="{FF2B5EF4-FFF2-40B4-BE49-F238E27FC236}">
              <a16:creationId xmlns:a16="http://schemas.microsoft.com/office/drawing/2014/main" id="{1AD92B82-75B8-45C5-B0A0-4B597576799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136" name="Text Box 1">
          <a:extLst>
            <a:ext uri="{FF2B5EF4-FFF2-40B4-BE49-F238E27FC236}">
              <a16:creationId xmlns:a16="http://schemas.microsoft.com/office/drawing/2014/main" id="{3AE6CB84-46E6-4C18-972C-7F13F9DFEC2F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137" name="Text Box 1">
          <a:extLst>
            <a:ext uri="{FF2B5EF4-FFF2-40B4-BE49-F238E27FC236}">
              <a16:creationId xmlns:a16="http://schemas.microsoft.com/office/drawing/2014/main" id="{D7CC9EBF-5CE1-498C-A886-08147540146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138" name="Text Box 1">
          <a:extLst>
            <a:ext uri="{FF2B5EF4-FFF2-40B4-BE49-F238E27FC236}">
              <a16:creationId xmlns:a16="http://schemas.microsoft.com/office/drawing/2014/main" id="{63EDD2B0-96A3-4C8A-8F01-CC628FF9BB6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139" name="Text Box 1">
          <a:extLst>
            <a:ext uri="{FF2B5EF4-FFF2-40B4-BE49-F238E27FC236}">
              <a16:creationId xmlns:a16="http://schemas.microsoft.com/office/drawing/2014/main" id="{9E6D4DB9-445C-4C71-89FF-F3B863C6C00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140" name="Text Box 1">
          <a:extLst>
            <a:ext uri="{FF2B5EF4-FFF2-40B4-BE49-F238E27FC236}">
              <a16:creationId xmlns:a16="http://schemas.microsoft.com/office/drawing/2014/main" id="{A025082B-D608-4506-AAE7-58477C1739A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141" name="Text Box 1">
          <a:extLst>
            <a:ext uri="{FF2B5EF4-FFF2-40B4-BE49-F238E27FC236}">
              <a16:creationId xmlns:a16="http://schemas.microsoft.com/office/drawing/2014/main" id="{D3F8ABD3-9286-4EE6-9BDF-FC0CB67321D5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142" name="Text Box 1">
          <a:extLst>
            <a:ext uri="{FF2B5EF4-FFF2-40B4-BE49-F238E27FC236}">
              <a16:creationId xmlns:a16="http://schemas.microsoft.com/office/drawing/2014/main" id="{DB42E4A4-C8FA-4188-BC73-C459AD391916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143" name="Text Box 1">
          <a:extLst>
            <a:ext uri="{FF2B5EF4-FFF2-40B4-BE49-F238E27FC236}">
              <a16:creationId xmlns:a16="http://schemas.microsoft.com/office/drawing/2014/main" id="{0C3C645D-59FC-4487-BA47-87400CE0C73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144" name="Text Box 1">
          <a:extLst>
            <a:ext uri="{FF2B5EF4-FFF2-40B4-BE49-F238E27FC236}">
              <a16:creationId xmlns:a16="http://schemas.microsoft.com/office/drawing/2014/main" id="{7F6A479A-23B3-4442-BDE3-EC1AEBE5D9B5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145" name="Text Box 1">
          <a:extLst>
            <a:ext uri="{FF2B5EF4-FFF2-40B4-BE49-F238E27FC236}">
              <a16:creationId xmlns:a16="http://schemas.microsoft.com/office/drawing/2014/main" id="{BFA89553-8AEF-49C1-A7B3-D827348A42AE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146" name="Text Box 1">
          <a:extLst>
            <a:ext uri="{FF2B5EF4-FFF2-40B4-BE49-F238E27FC236}">
              <a16:creationId xmlns:a16="http://schemas.microsoft.com/office/drawing/2014/main" id="{7BBB3C1C-074B-425A-8F88-71FBCCA70392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147" name="Text Box 1">
          <a:extLst>
            <a:ext uri="{FF2B5EF4-FFF2-40B4-BE49-F238E27FC236}">
              <a16:creationId xmlns:a16="http://schemas.microsoft.com/office/drawing/2014/main" id="{C2121A30-7E5C-4193-AC7B-ABD0C3381C1F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148" name="Text Box 1">
          <a:extLst>
            <a:ext uri="{FF2B5EF4-FFF2-40B4-BE49-F238E27FC236}">
              <a16:creationId xmlns:a16="http://schemas.microsoft.com/office/drawing/2014/main" id="{4D9D19A9-651A-491B-A02D-7B03D45D97A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149" name="Text Box 1">
          <a:extLst>
            <a:ext uri="{FF2B5EF4-FFF2-40B4-BE49-F238E27FC236}">
              <a16:creationId xmlns:a16="http://schemas.microsoft.com/office/drawing/2014/main" id="{824E6DF4-558F-4242-96B6-26E1C1BE262E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150" name="Text Box 1">
          <a:extLst>
            <a:ext uri="{FF2B5EF4-FFF2-40B4-BE49-F238E27FC236}">
              <a16:creationId xmlns:a16="http://schemas.microsoft.com/office/drawing/2014/main" id="{88916F66-DD31-4E99-97C9-DDD1572ECB0C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151" name="Text Box 1">
          <a:extLst>
            <a:ext uri="{FF2B5EF4-FFF2-40B4-BE49-F238E27FC236}">
              <a16:creationId xmlns:a16="http://schemas.microsoft.com/office/drawing/2014/main" id="{F4D83CCF-7BDD-4DB6-9BF2-BA190D332508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152" name="Text Box 1">
          <a:extLst>
            <a:ext uri="{FF2B5EF4-FFF2-40B4-BE49-F238E27FC236}">
              <a16:creationId xmlns:a16="http://schemas.microsoft.com/office/drawing/2014/main" id="{EAF8F735-2A89-461F-A3CD-A8D059050A1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153" name="Text Box 1">
          <a:extLst>
            <a:ext uri="{FF2B5EF4-FFF2-40B4-BE49-F238E27FC236}">
              <a16:creationId xmlns:a16="http://schemas.microsoft.com/office/drawing/2014/main" id="{D05C656E-BD8E-4959-9933-6DCEC7F21CD8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154" name="Text Box 1">
          <a:extLst>
            <a:ext uri="{FF2B5EF4-FFF2-40B4-BE49-F238E27FC236}">
              <a16:creationId xmlns:a16="http://schemas.microsoft.com/office/drawing/2014/main" id="{CE6AA6B9-7D00-4D2B-92B2-5424770F343F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155" name="Text Box 1">
          <a:extLst>
            <a:ext uri="{FF2B5EF4-FFF2-40B4-BE49-F238E27FC236}">
              <a16:creationId xmlns:a16="http://schemas.microsoft.com/office/drawing/2014/main" id="{5A5D3E17-574A-4FF4-A1B6-935DE6551EB5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156" name="Text Box 1">
          <a:extLst>
            <a:ext uri="{FF2B5EF4-FFF2-40B4-BE49-F238E27FC236}">
              <a16:creationId xmlns:a16="http://schemas.microsoft.com/office/drawing/2014/main" id="{F897705C-0B21-4D5F-9D53-3AB31AB1460B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157" name="Text Box 1">
          <a:extLst>
            <a:ext uri="{FF2B5EF4-FFF2-40B4-BE49-F238E27FC236}">
              <a16:creationId xmlns:a16="http://schemas.microsoft.com/office/drawing/2014/main" id="{EE0D8BF3-6AFB-4259-92C6-577623A6999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158" name="Text Box 1">
          <a:extLst>
            <a:ext uri="{FF2B5EF4-FFF2-40B4-BE49-F238E27FC236}">
              <a16:creationId xmlns:a16="http://schemas.microsoft.com/office/drawing/2014/main" id="{6C2D21E1-8B41-4DC2-B8C0-EFB4ABAE4E1F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159" name="Text Box 1">
          <a:extLst>
            <a:ext uri="{FF2B5EF4-FFF2-40B4-BE49-F238E27FC236}">
              <a16:creationId xmlns:a16="http://schemas.microsoft.com/office/drawing/2014/main" id="{E6C12E56-5393-4C5F-B687-DC03B36B445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160" name="Text Box 1">
          <a:extLst>
            <a:ext uri="{FF2B5EF4-FFF2-40B4-BE49-F238E27FC236}">
              <a16:creationId xmlns:a16="http://schemas.microsoft.com/office/drawing/2014/main" id="{7A5F6274-BB85-452C-ABFD-5FD3C25E69B9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161" name="Text Box 1">
          <a:extLst>
            <a:ext uri="{FF2B5EF4-FFF2-40B4-BE49-F238E27FC236}">
              <a16:creationId xmlns:a16="http://schemas.microsoft.com/office/drawing/2014/main" id="{26E3922E-81D2-4C77-8A1D-1842F55458A1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162" name="Text Box 1">
          <a:extLst>
            <a:ext uri="{FF2B5EF4-FFF2-40B4-BE49-F238E27FC236}">
              <a16:creationId xmlns:a16="http://schemas.microsoft.com/office/drawing/2014/main" id="{1D4DB538-3A22-42F8-BB78-7FD861E7C33C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163" name="Text Box 1">
          <a:extLst>
            <a:ext uri="{FF2B5EF4-FFF2-40B4-BE49-F238E27FC236}">
              <a16:creationId xmlns:a16="http://schemas.microsoft.com/office/drawing/2014/main" id="{650ACB14-2672-4D74-9E07-B05945FA5FD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164" name="Text Box 1">
          <a:extLst>
            <a:ext uri="{FF2B5EF4-FFF2-40B4-BE49-F238E27FC236}">
              <a16:creationId xmlns:a16="http://schemas.microsoft.com/office/drawing/2014/main" id="{03AD82DC-C647-4A60-87FC-99FC93FEB22C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165" name="Text Box 1">
          <a:extLst>
            <a:ext uri="{FF2B5EF4-FFF2-40B4-BE49-F238E27FC236}">
              <a16:creationId xmlns:a16="http://schemas.microsoft.com/office/drawing/2014/main" id="{335D95CF-7165-4289-811E-1A9C128F2E0E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166" name="Text Box 1">
          <a:extLst>
            <a:ext uri="{FF2B5EF4-FFF2-40B4-BE49-F238E27FC236}">
              <a16:creationId xmlns:a16="http://schemas.microsoft.com/office/drawing/2014/main" id="{28217606-D84C-4BB7-945C-B35D2F3072E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167" name="Text Box 1">
          <a:extLst>
            <a:ext uri="{FF2B5EF4-FFF2-40B4-BE49-F238E27FC236}">
              <a16:creationId xmlns:a16="http://schemas.microsoft.com/office/drawing/2014/main" id="{4768A311-D3C6-40DC-9780-9DDAF1B7DD6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168" name="Text Box 1">
          <a:extLst>
            <a:ext uri="{FF2B5EF4-FFF2-40B4-BE49-F238E27FC236}">
              <a16:creationId xmlns:a16="http://schemas.microsoft.com/office/drawing/2014/main" id="{6860BC0F-2C54-4083-920F-022384B870B6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169" name="Text Box 1">
          <a:extLst>
            <a:ext uri="{FF2B5EF4-FFF2-40B4-BE49-F238E27FC236}">
              <a16:creationId xmlns:a16="http://schemas.microsoft.com/office/drawing/2014/main" id="{6739EDB1-A39F-4B63-B31B-947BBEBD49CB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170" name="Text Box 1">
          <a:extLst>
            <a:ext uri="{FF2B5EF4-FFF2-40B4-BE49-F238E27FC236}">
              <a16:creationId xmlns:a16="http://schemas.microsoft.com/office/drawing/2014/main" id="{1246DBC9-2C21-47B5-B87A-16C4C012685C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171" name="Text Box 1">
          <a:extLst>
            <a:ext uri="{FF2B5EF4-FFF2-40B4-BE49-F238E27FC236}">
              <a16:creationId xmlns:a16="http://schemas.microsoft.com/office/drawing/2014/main" id="{EF82E95B-CD07-4764-B22F-B6621A3C12C1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172" name="Text Box 1">
          <a:extLst>
            <a:ext uri="{FF2B5EF4-FFF2-40B4-BE49-F238E27FC236}">
              <a16:creationId xmlns:a16="http://schemas.microsoft.com/office/drawing/2014/main" id="{20E1DB5F-123D-46E6-BC3C-89789408D162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173" name="Text Box 1">
          <a:extLst>
            <a:ext uri="{FF2B5EF4-FFF2-40B4-BE49-F238E27FC236}">
              <a16:creationId xmlns:a16="http://schemas.microsoft.com/office/drawing/2014/main" id="{6E802880-A99B-4054-9C8C-8C60D6D56B8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174" name="Text Box 1">
          <a:extLst>
            <a:ext uri="{FF2B5EF4-FFF2-40B4-BE49-F238E27FC236}">
              <a16:creationId xmlns:a16="http://schemas.microsoft.com/office/drawing/2014/main" id="{F1C17161-4226-4D28-B83F-8D81B7C574FE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175" name="Text Box 1">
          <a:extLst>
            <a:ext uri="{FF2B5EF4-FFF2-40B4-BE49-F238E27FC236}">
              <a16:creationId xmlns:a16="http://schemas.microsoft.com/office/drawing/2014/main" id="{6252C877-9A55-49D4-BDCD-8A91EC09374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176" name="Text Box 1">
          <a:extLst>
            <a:ext uri="{FF2B5EF4-FFF2-40B4-BE49-F238E27FC236}">
              <a16:creationId xmlns:a16="http://schemas.microsoft.com/office/drawing/2014/main" id="{E992A09A-C69A-421D-9CC0-1B850C00D80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177" name="Text Box 1">
          <a:extLst>
            <a:ext uri="{FF2B5EF4-FFF2-40B4-BE49-F238E27FC236}">
              <a16:creationId xmlns:a16="http://schemas.microsoft.com/office/drawing/2014/main" id="{3D262399-9DCA-4719-BAF6-6D2DA84ED9F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178" name="Text Box 1">
          <a:extLst>
            <a:ext uri="{FF2B5EF4-FFF2-40B4-BE49-F238E27FC236}">
              <a16:creationId xmlns:a16="http://schemas.microsoft.com/office/drawing/2014/main" id="{A2560D26-59B3-4E77-8043-B5133DAFB52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179" name="Text Box 1">
          <a:extLst>
            <a:ext uri="{FF2B5EF4-FFF2-40B4-BE49-F238E27FC236}">
              <a16:creationId xmlns:a16="http://schemas.microsoft.com/office/drawing/2014/main" id="{DB0A866E-C840-448D-94D1-5120AF7BF911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180" name="Text Box 1">
          <a:extLst>
            <a:ext uri="{FF2B5EF4-FFF2-40B4-BE49-F238E27FC236}">
              <a16:creationId xmlns:a16="http://schemas.microsoft.com/office/drawing/2014/main" id="{F222B9C3-9039-4734-8972-888B4B058949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181" name="Text Box 1">
          <a:extLst>
            <a:ext uri="{FF2B5EF4-FFF2-40B4-BE49-F238E27FC236}">
              <a16:creationId xmlns:a16="http://schemas.microsoft.com/office/drawing/2014/main" id="{A5517079-F05D-48B6-BE60-837041C321CB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182" name="Text Box 1">
          <a:extLst>
            <a:ext uri="{FF2B5EF4-FFF2-40B4-BE49-F238E27FC236}">
              <a16:creationId xmlns:a16="http://schemas.microsoft.com/office/drawing/2014/main" id="{A8243FB6-0AC6-451A-901B-248A3148B44C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183" name="Text Box 1">
          <a:extLst>
            <a:ext uri="{FF2B5EF4-FFF2-40B4-BE49-F238E27FC236}">
              <a16:creationId xmlns:a16="http://schemas.microsoft.com/office/drawing/2014/main" id="{4E995489-320B-40BA-99B7-7C339AA5E102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184" name="Text Box 1">
          <a:extLst>
            <a:ext uri="{FF2B5EF4-FFF2-40B4-BE49-F238E27FC236}">
              <a16:creationId xmlns:a16="http://schemas.microsoft.com/office/drawing/2014/main" id="{3C32B5C5-E813-43E0-92F7-3C7E47B98E36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185" name="Text Box 1">
          <a:extLst>
            <a:ext uri="{FF2B5EF4-FFF2-40B4-BE49-F238E27FC236}">
              <a16:creationId xmlns:a16="http://schemas.microsoft.com/office/drawing/2014/main" id="{C20310CB-BD29-4F57-BD40-273233BF7B9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186" name="Text Box 1">
          <a:extLst>
            <a:ext uri="{FF2B5EF4-FFF2-40B4-BE49-F238E27FC236}">
              <a16:creationId xmlns:a16="http://schemas.microsoft.com/office/drawing/2014/main" id="{1A3B4AC3-8A0F-436E-B623-FFFFE7B62C8E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187" name="Text Box 1">
          <a:extLst>
            <a:ext uri="{FF2B5EF4-FFF2-40B4-BE49-F238E27FC236}">
              <a16:creationId xmlns:a16="http://schemas.microsoft.com/office/drawing/2014/main" id="{E1974CE7-EA8B-4129-9D9D-6F5B1B8DEDCE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188" name="Text Box 1">
          <a:extLst>
            <a:ext uri="{FF2B5EF4-FFF2-40B4-BE49-F238E27FC236}">
              <a16:creationId xmlns:a16="http://schemas.microsoft.com/office/drawing/2014/main" id="{8424D1E9-1E90-42A0-A3E6-E193AAC8C5A6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189" name="Text Box 1">
          <a:extLst>
            <a:ext uri="{FF2B5EF4-FFF2-40B4-BE49-F238E27FC236}">
              <a16:creationId xmlns:a16="http://schemas.microsoft.com/office/drawing/2014/main" id="{EFF9C018-E3F9-479E-BAE4-9A62D9A75106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190" name="Text Box 1">
          <a:extLst>
            <a:ext uri="{FF2B5EF4-FFF2-40B4-BE49-F238E27FC236}">
              <a16:creationId xmlns:a16="http://schemas.microsoft.com/office/drawing/2014/main" id="{A4CE965B-E950-497E-8C68-C6E95D61EFC6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191" name="Text Box 1">
          <a:extLst>
            <a:ext uri="{FF2B5EF4-FFF2-40B4-BE49-F238E27FC236}">
              <a16:creationId xmlns:a16="http://schemas.microsoft.com/office/drawing/2014/main" id="{B897C2C9-CDA5-4E5F-8D9A-62EDD019E17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192" name="Text Box 1">
          <a:extLst>
            <a:ext uri="{FF2B5EF4-FFF2-40B4-BE49-F238E27FC236}">
              <a16:creationId xmlns:a16="http://schemas.microsoft.com/office/drawing/2014/main" id="{661BC640-73F8-47B4-B996-0D3DB576D0A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193" name="Text Box 1">
          <a:extLst>
            <a:ext uri="{FF2B5EF4-FFF2-40B4-BE49-F238E27FC236}">
              <a16:creationId xmlns:a16="http://schemas.microsoft.com/office/drawing/2014/main" id="{DA66AB34-3E5B-45F3-A2C9-015A7F0F66FD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194" name="Text Box 1">
          <a:extLst>
            <a:ext uri="{FF2B5EF4-FFF2-40B4-BE49-F238E27FC236}">
              <a16:creationId xmlns:a16="http://schemas.microsoft.com/office/drawing/2014/main" id="{25A1E0DD-7F19-4070-BCED-C2FD9C75F47B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195" name="Text Box 1">
          <a:extLst>
            <a:ext uri="{FF2B5EF4-FFF2-40B4-BE49-F238E27FC236}">
              <a16:creationId xmlns:a16="http://schemas.microsoft.com/office/drawing/2014/main" id="{996CDE68-EDF5-4E89-B6F3-879C9552A5FC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196" name="Text Box 1">
          <a:extLst>
            <a:ext uri="{FF2B5EF4-FFF2-40B4-BE49-F238E27FC236}">
              <a16:creationId xmlns:a16="http://schemas.microsoft.com/office/drawing/2014/main" id="{A15454BA-FD5B-46D1-833A-FB7C772880A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197" name="Text Box 1">
          <a:extLst>
            <a:ext uri="{FF2B5EF4-FFF2-40B4-BE49-F238E27FC236}">
              <a16:creationId xmlns:a16="http://schemas.microsoft.com/office/drawing/2014/main" id="{F82F62DA-C0D2-427C-BFA7-B0BA0DE84CC2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198" name="Text Box 1">
          <a:extLst>
            <a:ext uri="{FF2B5EF4-FFF2-40B4-BE49-F238E27FC236}">
              <a16:creationId xmlns:a16="http://schemas.microsoft.com/office/drawing/2014/main" id="{305B9E4C-5DDD-4CCE-9416-8E0F25FB1C6C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199" name="Text Box 1">
          <a:extLst>
            <a:ext uri="{FF2B5EF4-FFF2-40B4-BE49-F238E27FC236}">
              <a16:creationId xmlns:a16="http://schemas.microsoft.com/office/drawing/2014/main" id="{8DA73FBF-E60B-423C-BC41-E2240B5068DB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200" name="Text Box 1">
          <a:extLst>
            <a:ext uri="{FF2B5EF4-FFF2-40B4-BE49-F238E27FC236}">
              <a16:creationId xmlns:a16="http://schemas.microsoft.com/office/drawing/2014/main" id="{91F41E97-9E22-4CA7-8686-0142AF0D7E7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201" name="Text Box 1">
          <a:extLst>
            <a:ext uri="{FF2B5EF4-FFF2-40B4-BE49-F238E27FC236}">
              <a16:creationId xmlns:a16="http://schemas.microsoft.com/office/drawing/2014/main" id="{D1CCF8A0-1D21-4295-A87B-C5A0412D162D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202" name="Text Box 1">
          <a:extLst>
            <a:ext uri="{FF2B5EF4-FFF2-40B4-BE49-F238E27FC236}">
              <a16:creationId xmlns:a16="http://schemas.microsoft.com/office/drawing/2014/main" id="{84205716-9CBB-4F76-BBF2-BA704E113875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203" name="Text Box 1">
          <a:extLst>
            <a:ext uri="{FF2B5EF4-FFF2-40B4-BE49-F238E27FC236}">
              <a16:creationId xmlns:a16="http://schemas.microsoft.com/office/drawing/2014/main" id="{C8C64946-B6D9-4323-8E81-39FFD01FBB1C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204" name="Text Box 1">
          <a:extLst>
            <a:ext uri="{FF2B5EF4-FFF2-40B4-BE49-F238E27FC236}">
              <a16:creationId xmlns:a16="http://schemas.microsoft.com/office/drawing/2014/main" id="{66D347CC-58B1-4A3A-B8D6-1FDB268FA5FF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205" name="Text Box 1">
          <a:extLst>
            <a:ext uri="{FF2B5EF4-FFF2-40B4-BE49-F238E27FC236}">
              <a16:creationId xmlns:a16="http://schemas.microsoft.com/office/drawing/2014/main" id="{EA33BE89-8757-4D0D-AF69-B10CEBD519A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206" name="Text Box 1">
          <a:extLst>
            <a:ext uri="{FF2B5EF4-FFF2-40B4-BE49-F238E27FC236}">
              <a16:creationId xmlns:a16="http://schemas.microsoft.com/office/drawing/2014/main" id="{D94EC22E-10CF-4F98-BD6A-967F4E4A980F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207" name="Text Box 1">
          <a:extLst>
            <a:ext uri="{FF2B5EF4-FFF2-40B4-BE49-F238E27FC236}">
              <a16:creationId xmlns:a16="http://schemas.microsoft.com/office/drawing/2014/main" id="{AAB237B0-6059-415E-A202-57199762C3B8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208" name="Text Box 1">
          <a:extLst>
            <a:ext uri="{FF2B5EF4-FFF2-40B4-BE49-F238E27FC236}">
              <a16:creationId xmlns:a16="http://schemas.microsoft.com/office/drawing/2014/main" id="{ED9DC21E-E6A1-417F-B8EF-18DA391C664F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209" name="Text Box 1">
          <a:extLst>
            <a:ext uri="{FF2B5EF4-FFF2-40B4-BE49-F238E27FC236}">
              <a16:creationId xmlns:a16="http://schemas.microsoft.com/office/drawing/2014/main" id="{A7285116-7ABC-4F49-BCE2-64A2DE688B26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210" name="Text Box 1">
          <a:extLst>
            <a:ext uri="{FF2B5EF4-FFF2-40B4-BE49-F238E27FC236}">
              <a16:creationId xmlns:a16="http://schemas.microsoft.com/office/drawing/2014/main" id="{F5C6A50E-A658-4D8C-AD0B-CCF5799D7A1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211" name="Text Box 1">
          <a:extLst>
            <a:ext uri="{FF2B5EF4-FFF2-40B4-BE49-F238E27FC236}">
              <a16:creationId xmlns:a16="http://schemas.microsoft.com/office/drawing/2014/main" id="{48554A20-B340-4213-BB12-9948E3F4664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212" name="Text Box 1">
          <a:extLst>
            <a:ext uri="{FF2B5EF4-FFF2-40B4-BE49-F238E27FC236}">
              <a16:creationId xmlns:a16="http://schemas.microsoft.com/office/drawing/2014/main" id="{4B54179F-FB15-434F-9D47-5F172EDBDEE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213" name="Text Box 1">
          <a:extLst>
            <a:ext uri="{FF2B5EF4-FFF2-40B4-BE49-F238E27FC236}">
              <a16:creationId xmlns:a16="http://schemas.microsoft.com/office/drawing/2014/main" id="{6CE58969-DEC1-4CD3-A775-58F363E07AD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214" name="Text Box 1">
          <a:extLst>
            <a:ext uri="{FF2B5EF4-FFF2-40B4-BE49-F238E27FC236}">
              <a16:creationId xmlns:a16="http://schemas.microsoft.com/office/drawing/2014/main" id="{4CE89C8D-C328-40DA-97AB-C41D4ED46D61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215" name="Text Box 1">
          <a:extLst>
            <a:ext uri="{FF2B5EF4-FFF2-40B4-BE49-F238E27FC236}">
              <a16:creationId xmlns:a16="http://schemas.microsoft.com/office/drawing/2014/main" id="{8BC85440-AE54-4626-B8ED-8371B4B5A6A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216" name="Text Box 1">
          <a:extLst>
            <a:ext uri="{FF2B5EF4-FFF2-40B4-BE49-F238E27FC236}">
              <a16:creationId xmlns:a16="http://schemas.microsoft.com/office/drawing/2014/main" id="{F2F51D49-7AF3-46D3-9D1E-CAE9DFABB2DF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217" name="Text Box 1">
          <a:extLst>
            <a:ext uri="{FF2B5EF4-FFF2-40B4-BE49-F238E27FC236}">
              <a16:creationId xmlns:a16="http://schemas.microsoft.com/office/drawing/2014/main" id="{E546ED5F-5C46-4675-9B32-6525E6FB540E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218" name="Text Box 1">
          <a:extLst>
            <a:ext uri="{FF2B5EF4-FFF2-40B4-BE49-F238E27FC236}">
              <a16:creationId xmlns:a16="http://schemas.microsoft.com/office/drawing/2014/main" id="{FA4644FF-DAF6-4768-BC40-2573AD0679A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219" name="Text Box 1">
          <a:extLst>
            <a:ext uri="{FF2B5EF4-FFF2-40B4-BE49-F238E27FC236}">
              <a16:creationId xmlns:a16="http://schemas.microsoft.com/office/drawing/2014/main" id="{A81195BF-7176-438C-A99E-D463C8A349A1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220" name="Text Box 1">
          <a:extLst>
            <a:ext uri="{FF2B5EF4-FFF2-40B4-BE49-F238E27FC236}">
              <a16:creationId xmlns:a16="http://schemas.microsoft.com/office/drawing/2014/main" id="{51B67D0F-273B-46FA-8AF5-405E1B5B70DF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221" name="Text Box 1">
          <a:extLst>
            <a:ext uri="{FF2B5EF4-FFF2-40B4-BE49-F238E27FC236}">
              <a16:creationId xmlns:a16="http://schemas.microsoft.com/office/drawing/2014/main" id="{08C690C2-50F9-42A5-B7D6-5ED02E2B4102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222" name="Text Box 1">
          <a:extLst>
            <a:ext uri="{FF2B5EF4-FFF2-40B4-BE49-F238E27FC236}">
              <a16:creationId xmlns:a16="http://schemas.microsoft.com/office/drawing/2014/main" id="{87416C2D-3294-401E-BD4E-858AFFD96F6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223" name="Text Box 1">
          <a:extLst>
            <a:ext uri="{FF2B5EF4-FFF2-40B4-BE49-F238E27FC236}">
              <a16:creationId xmlns:a16="http://schemas.microsoft.com/office/drawing/2014/main" id="{7A416509-9454-43B6-8135-76117C38791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224" name="Text Box 1">
          <a:extLst>
            <a:ext uri="{FF2B5EF4-FFF2-40B4-BE49-F238E27FC236}">
              <a16:creationId xmlns:a16="http://schemas.microsoft.com/office/drawing/2014/main" id="{E0D924CB-1BB4-4932-9416-A8932F11296B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225" name="Text Box 1">
          <a:extLst>
            <a:ext uri="{FF2B5EF4-FFF2-40B4-BE49-F238E27FC236}">
              <a16:creationId xmlns:a16="http://schemas.microsoft.com/office/drawing/2014/main" id="{E7BFA0D2-251A-4027-B448-B23911F7DAF2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226" name="Text Box 1">
          <a:extLst>
            <a:ext uri="{FF2B5EF4-FFF2-40B4-BE49-F238E27FC236}">
              <a16:creationId xmlns:a16="http://schemas.microsoft.com/office/drawing/2014/main" id="{200ED4EC-45C7-4BFE-A8C5-CAD3ABD30EA9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227" name="Text Box 1">
          <a:extLst>
            <a:ext uri="{FF2B5EF4-FFF2-40B4-BE49-F238E27FC236}">
              <a16:creationId xmlns:a16="http://schemas.microsoft.com/office/drawing/2014/main" id="{DCF59BDB-267A-4B49-AFD4-7D0799C4FAF2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228" name="Text Box 1">
          <a:extLst>
            <a:ext uri="{FF2B5EF4-FFF2-40B4-BE49-F238E27FC236}">
              <a16:creationId xmlns:a16="http://schemas.microsoft.com/office/drawing/2014/main" id="{681B020C-6125-4D99-B6E9-E27DE703C3D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229" name="Text Box 1">
          <a:extLst>
            <a:ext uri="{FF2B5EF4-FFF2-40B4-BE49-F238E27FC236}">
              <a16:creationId xmlns:a16="http://schemas.microsoft.com/office/drawing/2014/main" id="{32797D68-70DC-4D31-8425-0935B8CE4DA5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230" name="Text Box 1">
          <a:extLst>
            <a:ext uri="{FF2B5EF4-FFF2-40B4-BE49-F238E27FC236}">
              <a16:creationId xmlns:a16="http://schemas.microsoft.com/office/drawing/2014/main" id="{A79BCBBD-08D8-4B81-B284-0FEE8BA366D1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231" name="Text Box 1">
          <a:extLst>
            <a:ext uri="{FF2B5EF4-FFF2-40B4-BE49-F238E27FC236}">
              <a16:creationId xmlns:a16="http://schemas.microsoft.com/office/drawing/2014/main" id="{268FD358-553C-48A2-A4D9-71FDBC790AB5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232" name="Text Box 1">
          <a:extLst>
            <a:ext uri="{FF2B5EF4-FFF2-40B4-BE49-F238E27FC236}">
              <a16:creationId xmlns:a16="http://schemas.microsoft.com/office/drawing/2014/main" id="{F628B7DF-D38D-4DE6-B8C3-EFFD13175871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233" name="Text Box 1">
          <a:extLst>
            <a:ext uri="{FF2B5EF4-FFF2-40B4-BE49-F238E27FC236}">
              <a16:creationId xmlns:a16="http://schemas.microsoft.com/office/drawing/2014/main" id="{A7B087CE-A564-4E10-A023-745760E4B4BE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234" name="Text Box 1">
          <a:extLst>
            <a:ext uri="{FF2B5EF4-FFF2-40B4-BE49-F238E27FC236}">
              <a16:creationId xmlns:a16="http://schemas.microsoft.com/office/drawing/2014/main" id="{20F4E251-F0F6-4FA2-B049-CD22E32E07B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235" name="Text Box 1">
          <a:extLst>
            <a:ext uri="{FF2B5EF4-FFF2-40B4-BE49-F238E27FC236}">
              <a16:creationId xmlns:a16="http://schemas.microsoft.com/office/drawing/2014/main" id="{6D43064C-F3A5-4C23-9B53-15EFD98A465C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236" name="Text Box 1">
          <a:extLst>
            <a:ext uri="{FF2B5EF4-FFF2-40B4-BE49-F238E27FC236}">
              <a16:creationId xmlns:a16="http://schemas.microsoft.com/office/drawing/2014/main" id="{4C797F54-3EEB-430A-9550-692AC319887D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237" name="Text Box 1">
          <a:extLst>
            <a:ext uri="{FF2B5EF4-FFF2-40B4-BE49-F238E27FC236}">
              <a16:creationId xmlns:a16="http://schemas.microsoft.com/office/drawing/2014/main" id="{40584074-946B-4BCE-B3D1-42A0273AE2B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238" name="Text Box 1">
          <a:extLst>
            <a:ext uri="{FF2B5EF4-FFF2-40B4-BE49-F238E27FC236}">
              <a16:creationId xmlns:a16="http://schemas.microsoft.com/office/drawing/2014/main" id="{C6FE62D4-5DD1-4757-B1AF-7B506BEC263C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239" name="Text Box 1">
          <a:extLst>
            <a:ext uri="{FF2B5EF4-FFF2-40B4-BE49-F238E27FC236}">
              <a16:creationId xmlns:a16="http://schemas.microsoft.com/office/drawing/2014/main" id="{0F4F7DC4-7BB6-466B-8F73-79DD47714068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240" name="Text Box 1">
          <a:extLst>
            <a:ext uri="{FF2B5EF4-FFF2-40B4-BE49-F238E27FC236}">
              <a16:creationId xmlns:a16="http://schemas.microsoft.com/office/drawing/2014/main" id="{08D79772-63B3-4DBE-9C2B-3F5CA8F9FBE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241" name="Text Box 1">
          <a:extLst>
            <a:ext uri="{FF2B5EF4-FFF2-40B4-BE49-F238E27FC236}">
              <a16:creationId xmlns:a16="http://schemas.microsoft.com/office/drawing/2014/main" id="{35B74787-781B-4B42-9061-4C3E7B6D37FB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242" name="Text Box 1">
          <a:extLst>
            <a:ext uri="{FF2B5EF4-FFF2-40B4-BE49-F238E27FC236}">
              <a16:creationId xmlns:a16="http://schemas.microsoft.com/office/drawing/2014/main" id="{C86DDF68-9E20-4844-BC86-0C5D1053B3AC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243" name="Text Box 1">
          <a:extLst>
            <a:ext uri="{FF2B5EF4-FFF2-40B4-BE49-F238E27FC236}">
              <a16:creationId xmlns:a16="http://schemas.microsoft.com/office/drawing/2014/main" id="{7989AB02-F299-45A8-8891-9D1CD9DF5EC6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244" name="Text Box 1">
          <a:extLst>
            <a:ext uri="{FF2B5EF4-FFF2-40B4-BE49-F238E27FC236}">
              <a16:creationId xmlns:a16="http://schemas.microsoft.com/office/drawing/2014/main" id="{B8036EBE-EA52-4D9B-A81D-BF58D0B1813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245" name="Text Box 1">
          <a:extLst>
            <a:ext uri="{FF2B5EF4-FFF2-40B4-BE49-F238E27FC236}">
              <a16:creationId xmlns:a16="http://schemas.microsoft.com/office/drawing/2014/main" id="{D7D88E3C-8A1A-4546-96F7-50107BFADF51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246" name="Text Box 1">
          <a:extLst>
            <a:ext uri="{FF2B5EF4-FFF2-40B4-BE49-F238E27FC236}">
              <a16:creationId xmlns:a16="http://schemas.microsoft.com/office/drawing/2014/main" id="{8F0D3FB0-81E0-400E-9972-0B07FA6C1B9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247" name="Text Box 1">
          <a:extLst>
            <a:ext uri="{FF2B5EF4-FFF2-40B4-BE49-F238E27FC236}">
              <a16:creationId xmlns:a16="http://schemas.microsoft.com/office/drawing/2014/main" id="{C311ABEB-3150-4874-A0DC-A8B038FC8BFC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248" name="Text Box 1">
          <a:extLst>
            <a:ext uri="{FF2B5EF4-FFF2-40B4-BE49-F238E27FC236}">
              <a16:creationId xmlns:a16="http://schemas.microsoft.com/office/drawing/2014/main" id="{87B4065F-119C-4C15-AB60-22C96670D34D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249" name="Text Box 1">
          <a:extLst>
            <a:ext uri="{FF2B5EF4-FFF2-40B4-BE49-F238E27FC236}">
              <a16:creationId xmlns:a16="http://schemas.microsoft.com/office/drawing/2014/main" id="{B80729C8-E3A2-4120-8B67-36641761B4BE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250" name="Text Box 1">
          <a:extLst>
            <a:ext uri="{FF2B5EF4-FFF2-40B4-BE49-F238E27FC236}">
              <a16:creationId xmlns:a16="http://schemas.microsoft.com/office/drawing/2014/main" id="{A4DB8B78-920F-4384-8E78-AB85C70F5F2B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251" name="Text Box 1">
          <a:extLst>
            <a:ext uri="{FF2B5EF4-FFF2-40B4-BE49-F238E27FC236}">
              <a16:creationId xmlns:a16="http://schemas.microsoft.com/office/drawing/2014/main" id="{26615424-67F1-4CE4-B634-D5A4A2F73EE5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252" name="Text Box 1">
          <a:extLst>
            <a:ext uri="{FF2B5EF4-FFF2-40B4-BE49-F238E27FC236}">
              <a16:creationId xmlns:a16="http://schemas.microsoft.com/office/drawing/2014/main" id="{B5897F3F-9926-477A-A117-EE09E4020C86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253" name="Text Box 1">
          <a:extLst>
            <a:ext uri="{FF2B5EF4-FFF2-40B4-BE49-F238E27FC236}">
              <a16:creationId xmlns:a16="http://schemas.microsoft.com/office/drawing/2014/main" id="{1C81A68D-23A5-41A0-B285-2472B0758CD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254" name="Text Box 1">
          <a:extLst>
            <a:ext uri="{FF2B5EF4-FFF2-40B4-BE49-F238E27FC236}">
              <a16:creationId xmlns:a16="http://schemas.microsoft.com/office/drawing/2014/main" id="{9D51D8A4-E51D-4712-AB20-BD89FEF91D91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255" name="Text Box 1">
          <a:extLst>
            <a:ext uri="{FF2B5EF4-FFF2-40B4-BE49-F238E27FC236}">
              <a16:creationId xmlns:a16="http://schemas.microsoft.com/office/drawing/2014/main" id="{FD0C4333-A2CA-4884-9F1C-B2F9DA288275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256" name="Text Box 1">
          <a:extLst>
            <a:ext uri="{FF2B5EF4-FFF2-40B4-BE49-F238E27FC236}">
              <a16:creationId xmlns:a16="http://schemas.microsoft.com/office/drawing/2014/main" id="{9DBB644D-4E81-4002-8C72-81810CF25E8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257" name="Text Box 1">
          <a:extLst>
            <a:ext uri="{FF2B5EF4-FFF2-40B4-BE49-F238E27FC236}">
              <a16:creationId xmlns:a16="http://schemas.microsoft.com/office/drawing/2014/main" id="{E3282BAB-E1C4-435E-A14D-29CBBADFFC8D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258" name="Text Box 1">
          <a:extLst>
            <a:ext uri="{FF2B5EF4-FFF2-40B4-BE49-F238E27FC236}">
              <a16:creationId xmlns:a16="http://schemas.microsoft.com/office/drawing/2014/main" id="{8BE9C789-C420-4B57-9329-CC6F8757E26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259" name="Text Box 1">
          <a:extLst>
            <a:ext uri="{FF2B5EF4-FFF2-40B4-BE49-F238E27FC236}">
              <a16:creationId xmlns:a16="http://schemas.microsoft.com/office/drawing/2014/main" id="{7EC8364A-8C2F-433C-B551-3DE3A689208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260" name="Text Box 1">
          <a:extLst>
            <a:ext uri="{FF2B5EF4-FFF2-40B4-BE49-F238E27FC236}">
              <a16:creationId xmlns:a16="http://schemas.microsoft.com/office/drawing/2014/main" id="{FCFB0761-D119-4A39-99D3-F6E29BFE680C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261" name="Text Box 1">
          <a:extLst>
            <a:ext uri="{FF2B5EF4-FFF2-40B4-BE49-F238E27FC236}">
              <a16:creationId xmlns:a16="http://schemas.microsoft.com/office/drawing/2014/main" id="{E4646549-356E-4953-88A0-EDE23CFD1F4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262" name="Text Box 1">
          <a:extLst>
            <a:ext uri="{FF2B5EF4-FFF2-40B4-BE49-F238E27FC236}">
              <a16:creationId xmlns:a16="http://schemas.microsoft.com/office/drawing/2014/main" id="{E8EE410D-2855-4CD1-8475-7A91F9EE34DF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263" name="Text Box 1">
          <a:extLst>
            <a:ext uri="{FF2B5EF4-FFF2-40B4-BE49-F238E27FC236}">
              <a16:creationId xmlns:a16="http://schemas.microsoft.com/office/drawing/2014/main" id="{2070F3DA-649D-43F6-8EE8-E37E25C54B9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264" name="Text Box 1">
          <a:extLst>
            <a:ext uri="{FF2B5EF4-FFF2-40B4-BE49-F238E27FC236}">
              <a16:creationId xmlns:a16="http://schemas.microsoft.com/office/drawing/2014/main" id="{02F8B663-1158-40E4-828F-FAFD0300D7B1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265" name="Text Box 1">
          <a:extLst>
            <a:ext uri="{FF2B5EF4-FFF2-40B4-BE49-F238E27FC236}">
              <a16:creationId xmlns:a16="http://schemas.microsoft.com/office/drawing/2014/main" id="{28FFB079-CD5F-4CFF-957A-C27F8B46D15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266" name="Text Box 1">
          <a:extLst>
            <a:ext uri="{FF2B5EF4-FFF2-40B4-BE49-F238E27FC236}">
              <a16:creationId xmlns:a16="http://schemas.microsoft.com/office/drawing/2014/main" id="{05809BB8-A4E8-45C3-AD77-A3DC3D507FC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267" name="Text Box 1">
          <a:extLst>
            <a:ext uri="{FF2B5EF4-FFF2-40B4-BE49-F238E27FC236}">
              <a16:creationId xmlns:a16="http://schemas.microsoft.com/office/drawing/2014/main" id="{E6C1008D-77D8-4124-8240-324DF4CD14E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268" name="Text Box 1">
          <a:extLst>
            <a:ext uri="{FF2B5EF4-FFF2-40B4-BE49-F238E27FC236}">
              <a16:creationId xmlns:a16="http://schemas.microsoft.com/office/drawing/2014/main" id="{C520C976-7576-42D9-88AD-FD4D434B1016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269" name="Text Box 1">
          <a:extLst>
            <a:ext uri="{FF2B5EF4-FFF2-40B4-BE49-F238E27FC236}">
              <a16:creationId xmlns:a16="http://schemas.microsoft.com/office/drawing/2014/main" id="{37497FAC-C2D1-4F28-987A-B50ED544DCC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270" name="Text Box 1">
          <a:extLst>
            <a:ext uri="{FF2B5EF4-FFF2-40B4-BE49-F238E27FC236}">
              <a16:creationId xmlns:a16="http://schemas.microsoft.com/office/drawing/2014/main" id="{D4509A49-A877-4C6E-8743-568EA084DFAD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271" name="Text Box 1">
          <a:extLst>
            <a:ext uri="{FF2B5EF4-FFF2-40B4-BE49-F238E27FC236}">
              <a16:creationId xmlns:a16="http://schemas.microsoft.com/office/drawing/2014/main" id="{C880C896-170D-4384-AFBF-2B95952BC542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272" name="Text Box 1">
          <a:extLst>
            <a:ext uri="{FF2B5EF4-FFF2-40B4-BE49-F238E27FC236}">
              <a16:creationId xmlns:a16="http://schemas.microsoft.com/office/drawing/2014/main" id="{38F684EB-CECB-4DAA-B879-190EF43DE5CB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273" name="Text Box 1">
          <a:extLst>
            <a:ext uri="{FF2B5EF4-FFF2-40B4-BE49-F238E27FC236}">
              <a16:creationId xmlns:a16="http://schemas.microsoft.com/office/drawing/2014/main" id="{8E03517A-D3ED-4A51-93D7-BB03A518E33F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274" name="Text Box 1">
          <a:extLst>
            <a:ext uri="{FF2B5EF4-FFF2-40B4-BE49-F238E27FC236}">
              <a16:creationId xmlns:a16="http://schemas.microsoft.com/office/drawing/2014/main" id="{C1907D56-31D8-4E3A-B10C-EA5E70CC73B8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275" name="Text Box 1">
          <a:extLst>
            <a:ext uri="{FF2B5EF4-FFF2-40B4-BE49-F238E27FC236}">
              <a16:creationId xmlns:a16="http://schemas.microsoft.com/office/drawing/2014/main" id="{D60628B8-47F4-42AB-A4D0-FF475F03A62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276" name="Text Box 1">
          <a:extLst>
            <a:ext uri="{FF2B5EF4-FFF2-40B4-BE49-F238E27FC236}">
              <a16:creationId xmlns:a16="http://schemas.microsoft.com/office/drawing/2014/main" id="{8BF42940-4759-44D6-8B58-1C4CB27B4D68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277" name="Text Box 1">
          <a:extLst>
            <a:ext uri="{FF2B5EF4-FFF2-40B4-BE49-F238E27FC236}">
              <a16:creationId xmlns:a16="http://schemas.microsoft.com/office/drawing/2014/main" id="{9A344158-972C-485C-B2F9-9F4E90095718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278" name="Text Box 1">
          <a:extLst>
            <a:ext uri="{FF2B5EF4-FFF2-40B4-BE49-F238E27FC236}">
              <a16:creationId xmlns:a16="http://schemas.microsoft.com/office/drawing/2014/main" id="{6AA7E040-4DC3-49EF-ABD8-2F2FC1EF7FCC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279" name="Text Box 1">
          <a:extLst>
            <a:ext uri="{FF2B5EF4-FFF2-40B4-BE49-F238E27FC236}">
              <a16:creationId xmlns:a16="http://schemas.microsoft.com/office/drawing/2014/main" id="{EC0DDDCE-0684-4FB1-A1F0-24C65F8F9C49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280" name="Text Box 1">
          <a:extLst>
            <a:ext uri="{FF2B5EF4-FFF2-40B4-BE49-F238E27FC236}">
              <a16:creationId xmlns:a16="http://schemas.microsoft.com/office/drawing/2014/main" id="{FCF4C5BE-D838-40A3-A6A3-D9991BB98326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281" name="Text Box 1">
          <a:extLst>
            <a:ext uri="{FF2B5EF4-FFF2-40B4-BE49-F238E27FC236}">
              <a16:creationId xmlns:a16="http://schemas.microsoft.com/office/drawing/2014/main" id="{42A67F88-16BE-4581-8EA9-47B6164126FD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282" name="Text Box 1">
          <a:extLst>
            <a:ext uri="{FF2B5EF4-FFF2-40B4-BE49-F238E27FC236}">
              <a16:creationId xmlns:a16="http://schemas.microsoft.com/office/drawing/2014/main" id="{CCEF4AB3-6DEF-4C35-B0A0-31C34FBC44FE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283" name="Text Box 1">
          <a:extLst>
            <a:ext uri="{FF2B5EF4-FFF2-40B4-BE49-F238E27FC236}">
              <a16:creationId xmlns:a16="http://schemas.microsoft.com/office/drawing/2014/main" id="{16815106-6520-45AC-94D3-666136B9EB8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284" name="Text Box 1">
          <a:extLst>
            <a:ext uri="{FF2B5EF4-FFF2-40B4-BE49-F238E27FC236}">
              <a16:creationId xmlns:a16="http://schemas.microsoft.com/office/drawing/2014/main" id="{8F888A84-9AF3-4733-9C57-AF2D915F1F39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285" name="Text Box 1">
          <a:extLst>
            <a:ext uri="{FF2B5EF4-FFF2-40B4-BE49-F238E27FC236}">
              <a16:creationId xmlns:a16="http://schemas.microsoft.com/office/drawing/2014/main" id="{53CAC014-C6F8-4171-9009-FF82699C9A4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286" name="Text Box 1">
          <a:extLst>
            <a:ext uri="{FF2B5EF4-FFF2-40B4-BE49-F238E27FC236}">
              <a16:creationId xmlns:a16="http://schemas.microsoft.com/office/drawing/2014/main" id="{2856CBC8-726D-406E-B619-1635C277739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287" name="Text Box 1">
          <a:extLst>
            <a:ext uri="{FF2B5EF4-FFF2-40B4-BE49-F238E27FC236}">
              <a16:creationId xmlns:a16="http://schemas.microsoft.com/office/drawing/2014/main" id="{23D04FC8-30E4-408C-A526-1F9539473E09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288" name="Text Box 1">
          <a:extLst>
            <a:ext uri="{FF2B5EF4-FFF2-40B4-BE49-F238E27FC236}">
              <a16:creationId xmlns:a16="http://schemas.microsoft.com/office/drawing/2014/main" id="{A8561866-4FEA-4BAC-912F-425F6024E48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289" name="Text Box 1">
          <a:extLst>
            <a:ext uri="{FF2B5EF4-FFF2-40B4-BE49-F238E27FC236}">
              <a16:creationId xmlns:a16="http://schemas.microsoft.com/office/drawing/2014/main" id="{08C421AA-97D4-4817-8CC2-E56BA17A658F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290" name="Text Box 1">
          <a:extLst>
            <a:ext uri="{FF2B5EF4-FFF2-40B4-BE49-F238E27FC236}">
              <a16:creationId xmlns:a16="http://schemas.microsoft.com/office/drawing/2014/main" id="{BA5520FC-FF53-43CF-8769-40710BAE4F3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291" name="Text Box 1">
          <a:extLst>
            <a:ext uri="{FF2B5EF4-FFF2-40B4-BE49-F238E27FC236}">
              <a16:creationId xmlns:a16="http://schemas.microsoft.com/office/drawing/2014/main" id="{D89444E1-76C2-46D7-A103-B563FA3233FC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292" name="Text Box 1">
          <a:extLst>
            <a:ext uri="{FF2B5EF4-FFF2-40B4-BE49-F238E27FC236}">
              <a16:creationId xmlns:a16="http://schemas.microsoft.com/office/drawing/2014/main" id="{B6C07AEE-A832-4091-9128-CE251F068D3D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293" name="Text Box 1">
          <a:extLst>
            <a:ext uri="{FF2B5EF4-FFF2-40B4-BE49-F238E27FC236}">
              <a16:creationId xmlns:a16="http://schemas.microsoft.com/office/drawing/2014/main" id="{1C05B234-462E-48D9-A332-23F507A938C6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294" name="Text Box 1">
          <a:extLst>
            <a:ext uri="{FF2B5EF4-FFF2-40B4-BE49-F238E27FC236}">
              <a16:creationId xmlns:a16="http://schemas.microsoft.com/office/drawing/2014/main" id="{F6B9616F-5B6A-4D4D-8969-DD40C462691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295" name="Text Box 1">
          <a:extLst>
            <a:ext uri="{FF2B5EF4-FFF2-40B4-BE49-F238E27FC236}">
              <a16:creationId xmlns:a16="http://schemas.microsoft.com/office/drawing/2014/main" id="{58B18263-ACB7-4DCF-A58F-E9F816F9CB98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296" name="Text Box 1">
          <a:extLst>
            <a:ext uri="{FF2B5EF4-FFF2-40B4-BE49-F238E27FC236}">
              <a16:creationId xmlns:a16="http://schemas.microsoft.com/office/drawing/2014/main" id="{4F24F956-1B00-4345-A50A-82744CF7FE7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297" name="Text Box 1">
          <a:extLst>
            <a:ext uri="{FF2B5EF4-FFF2-40B4-BE49-F238E27FC236}">
              <a16:creationId xmlns:a16="http://schemas.microsoft.com/office/drawing/2014/main" id="{7FE20F5F-A6A4-437E-98CC-412646702AB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298" name="Text Box 1">
          <a:extLst>
            <a:ext uri="{FF2B5EF4-FFF2-40B4-BE49-F238E27FC236}">
              <a16:creationId xmlns:a16="http://schemas.microsoft.com/office/drawing/2014/main" id="{32E11933-D5F1-4260-A1B4-BBBEBCD2C8E5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299" name="Text Box 1">
          <a:extLst>
            <a:ext uri="{FF2B5EF4-FFF2-40B4-BE49-F238E27FC236}">
              <a16:creationId xmlns:a16="http://schemas.microsoft.com/office/drawing/2014/main" id="{2E1FAB4E-C62F-4DCD-A38C-FAF6DB88849E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300" name="Text Box 1">
          <a:extLst>
            <a:ext uri="{FF2B5EF4-FFF2-40B4-BE49-F238E27FC236}">
              <a16:creationId xmlns:a16="http://schemas.microsoft.com/office/drawing/2014/main" id="{DC83D3C1-0B1E-45C5-8727-B724CD5AAD7F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301" name="Text Box 1">
          <a:extLst>
            <a:ext uri="{FF2B5EF4-FFF2-40B4-BE49-F238E27FC236}">
              <a16:creationId xmlns:a16="http://schemas.microsoft.com/office/drawing/2014/main" id="{D3127E30-E3AB-4078-A1B9-E45F1649BE9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302" name="Text Box 1">
          <a:extLst>
            <a:ext uri="{FF2B5EF4-FFF2-40B4-BE49-F238E27FC236}">
              <a16:creationId xmlns:a16="http://schemas.microsoft.com/office/drawing/2014/main" id="{E987E294-9874-4C1E-9E83-BB4FA2DF54F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303" name="Text Box 1">
          <a:extLst>
            <a:ext uri="{FF2B5EF4-FFF2-40B4-BE49-F238E27FC236}">
              <a16:creationId xmlns:a16="http://schemas.microsoft.com/office/drawing/2014/main" id="{464B5577-1A88-4921-91F7-861607A5C8A6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304" name="Text Box 1">
          <a:extLst>
            <a:ext uri="{FF2B5EF4-FFF2-40B4-BE49-F238E27FC236}">
              <a16:creationId xmlns:a16="http://schemas.microsoft.com/office/drawing/2014/main" id="{1896ADFD-2CF7-4354-A486-E390073DEA6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305" name="Text Box 1">
          <a:extLst>
            <a:ext uri="{FF2B5EF4-FFF2-40B4-BE49-F238E27FC236}">
              <a16:creationId xmlns:a16="http://schemas.microsoft.com/office/drawing/2014/main" id="{D46EF370-65CE-4012-8C25-44C6D0829849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306" name="Text Box 1">
          <a:extLst>
            <a:ext uri="{FF2B5EF4-FFF2-40B4-BE49-F238E27FC236}">
              <a16:creationId xmlns:a16="http://schemas.microsoft.com/office/drawing/2014/main" id="{C9BA417A-F0E8-45CA-97BC-DF8ABEECFCA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307" name="Text Box 1">
          <a:extLst>
            <a:ext uri="{FF2B5EF4-FFF2-40B4-BE49-F238E27FC236}">
              <a16:creationId xmlns:a16="http://schemas.microsoft.com/office/drawing/2014/main" id="{DB48E934-AE63-4ECE-8837-1C4451F384D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308" name="Text Box 1">
          <a:extLst>
            <a:ext uri="{FF2B5EF4-FFF2-40B4-BE49-F238E27FC236}">
              <a16:creationId xmlns:a16="http://schemas.microsoft.com/office/drawing/2014/main" id="{A8591AD8-6319-4291-B2D4-B2918E6F5948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309" name="Text Box 1">
          <a:extLst>
            <a:ext uri="{FF2B5EF4-FFF2-40B4-BE49-F238E27FC236}">
              <a16:creationId xmlns:a16="http://schemas.microsoft.com/office/drawing/2014/main" id="{FA714A2E-7DB9-4C54-AD02-D188C1AE1F6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310" name="Text Box 1">
          <a:extLst>
            <a:ext uri="{FF2B5EF4-FFF2-40B4-BE49-F238E27FC236}">
              <a16:creationId xmlns:a16="http://schemas.microsoft.com/office/drawing/2014/main" id="{5111D679-2E9A-40B2-B908-BD1F914EC90C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311" name="Text Box 1">
          <a:extLst>
            <a:ext uri="{FF2B5EF4-FFF2-40B4-BE49-F238E27FC236}">
              <a16:creationId xmlns:a16="http://schemas.microsoft.com/office/drawing/2014/main" id="{EE27EA73-4DD7-4CEC-9473-44DBAD48AC89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312" name="Text Box 1">
          <a:extLst>
            <a:ext uri="{FF2B5EF4-FFF2-40B4-BE49-F238E27FC236}">
              <a16:creationId xmlns:a16="http://schemas.microsoft.com/office/drawing/2014/main" id="{459C1211-2A72-4D09-8E36-2EB7ABE5D94F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313" name="Text Box 1">
          <a:extLst>
            <a:ext uri="{FF2B5EF4-FFF2-40B4-BE49-F238E27FC236}">
              <a16:creationId xmlns:a16="http://schemas.microsoft.com/office/drawing/2014/main" id="{8589A60E-60E4-451A-BB18-3D6BBE9161ED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314" name="Text Box 1">
          <a:extLst>
            <a:ext uri="{FF2B5EF4-FFF2-40B4-BE49-F238E27FC236}">
              <a16:creationId xmlns:a16="http://schemas.microsoft.com/office/drawing/2014/main" id="{01A77D73-DAFA-437A-9A37-2A02AFAEE9D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315" name="Text Box 1">
          <a:extLst>
            <a:ext uri="{FF2B5EF4-FFF2-40B4-BE49-F238E27FC236}">
              <a16:creationId xmlns:a16="http://schemas.microsoft.com/office/drawing/2014/main" id="{5FCC4A70-55D4-491B-B745-4F99EC3A3385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316" name="Text Box 1">
          <a:extLst>
            <a:ext uri="{FF2B5EF4-FFF2-40B4-BE49-F238E27FC236}">
              <a16:creationId xmlns:a16="http://schemas.microsoft.com/office/drawing/2014/main" id="{8B646FD8-6495-4609-B43F-86EA282C193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317" name="Text Box 1">
          <a:extLst>
            <a:ext uri="{FF2B5EF4-FFF2-40B4-BE49-F238E27FC236}">
              <a16:creationId xmlns:a16="http://schemas.microsoft.com/office/drawing/2014/main" id="{DDCC7592-CBF1-49BF-A2B9-721DA4DF53B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318" name="Text Box 1">
          <a:extLst>
            <a:ext uri="{FF2B5EF4-FFF2-40B4-BE49-F238E27FC236}">
              <a16:creationId xmlns:a16="http://schemas.microsoft.com/office/drawing/2014/main" id="{D9FA26B8-5826-4C03-BBF2-977D7F014598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319" name="Text Box 1">
          <a:extLst>
            <a:ext uri="{FF2B5EF4-FFF2-40B4-BE49-F238E27FC236}">
              <a16:creationId xmlns:a16="http://schemas.microsoft.com/office/drawing/2014/main" id="{07B62F88-236E-402A-A3D3-DE6D991D136C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320" name="Text Box 1">
          <a:extLst>
            <a:ext uri="{FF2B5EF4-FFF2-40B4-BE49-F238E27FC236}">
              <a16:creationId xmlns:a16="http://schemas.microsoft.com/office/drawing/2014/main" id="{5C0BC51F-1879-4FDD-81C0-E8DFBF983469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321" name="Text Box 1">
          <a:extLst>
            <a:ext uri="{FF2B5EF4-FFF2-40B4-BE49-F238E27FC236}">
              <a16:creationId xmlns:a16="http://schemas.microsoft.com/office/drawing/2014/main" id="{730C9D50-A94E-4DCB-A3BE-D504C525DAA6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322" name="Text Box 1">
          <a:extLst>
            <a:ext uri="{FF2B5EF4-FFF2-40B4-BE49-F238E27FC236}">
              <a16:creationId xmlns:a16="http://schemas.microsoft.com/office/drawing/2014/main" id="{D9E25081-8785-457B-B75A-6913B6FED13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323" name="Text Box 1">
          <a:extLst>
            <a:ext uri="{FF2B5EF4-FFF2-40B4-BE49-F238E27FC236}">
              <a16:creationId xmlns:a16="http://schemas.microsoft.com/office/drawing/2014/main" id="{096E9A45-D1F3-4307-85CE-C7764A8FF3D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324" name="Text Box 1">
          <a:extLst>
            <a:ext uri="{FF2B5EF4-FFF2-40B4-BE49-F238E27FC236}">
              <a16:creationId xmlns:a16="http://schemas.microsoft.com/office/drawing/2014/main" id="{72A4A563-D716-48F2-BD4E-12F2E55C2E3F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325" name="Text Box 1">
          <a:extLst>
            <a:ext uri="{FF2B5EF4-FFF2-40B4-BE49-F238E27FC236}">
              <a16:creationId xmlns:a16="http://schemas.microsoft.com/office/drawing/2014/main" id="{F7AF651E-DF03-4B47-9ED7-9B9BA83A334C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326" name="Text Box 1">
          <a:extLst>
            <a:ext uri="{FF2B5EF4-FFF2-40B4-BE49-F238E27FC236}">
              <a16:creationId xmlns:a16="http://schemas.microsoft.com/office/drawing/2014/main" id="{2E315111-7C36-4F52-A9F0-E97337229448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327" name="Text Box 1">
          <a:extLst>
            <a:ext uri="{FF2B5EF4-FFF2-40B4-BE49-F238E27FC236}">
              <a16:creationId xmlns:a16="http://schemas.microsoft.com/office/drawing/2014/main" id="{930FAB88-E657-443F-9A13-9D0A46D57ED5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328" name="Text Box 1">
          <a:extLst>
            <a:ext uri="{FF2B5EF4-FFF2-40B4-BE49-F238E27FC236}">
              <a16:creationId xmlns:a16="http://schemas.microsoft.com/office/drawing/2014/main" id="{FE22482C-4463-4522-A0B5-E1F1018E02A9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329" name="Text Box 1">
          <a:extLst>
            <a:ext uri="{FF2B5EF4-FFF2-40B4-BE49-F238E27FC236}">
              <a16:creationId xmlns:a16="http://schemas.microsoft.com/office/drawing/2014/main" id="{CFE99059-54AA-48D6-B7D8-5509FD4F178F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330" name="Text Box 1">
          <a:extLst>
            <a:ext uri="{FF2B5EF4-FFF2-40B4-BE49-F238E27FC236}">
              <a16:creationId xmlns:a16="http://schemas.microsoft.com/office/drawing/2014/main" id="{33FE42BD-EB6C-49D4-B3D6-564C9365478C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331" name="Text Box 1">
          <a:extLst>
            <a:ext uri="{FF2B5EF4-FFF2-40B4-BE49-F238E27FC236}">
              <a16:creationId xmlns:a16="http://schemas.microsoft.com/office/drawing/2014/main" id="{2A72DAEA-DCC2-4F68-8F9E-CDB7E29F456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332" name="Text Box 1">
          <a:extLst>
            <a:ext uri="{FF2B5EF4-FFF2-40B4-BE49-F238E27FC236}">
              <a16:creationId xmlns:a16="http://schemas.microsoft.com/office/drawing/2014/main" id="{53B591FA-0DEA-41D1-8949-57F4DAA5FABE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333" name="Text Box 1">
          <a:extLst>
            <a:ext uri="{FF2B5EF4-FFF2-40B4-BE49-F238E27FC236}">
              <a16:creationId xmlns:a16="http://schemas.microsoft.com/office/drawing/2014/main" id="{A320AE84-C1AE-4E7C-867D-3A5D11E70F6E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334" name="Text Box 1">
          <a:extLst>
            <a:ext uri="{FF2B5EF4-FFF2-40B4-BE49-F238E27FC236}">
              <a16:creationId xmlns:a16="http://schemas.microsoft.com/office/drawing/2014/main" id="{5DDB9C1F-B283-4244-97E7-F8E3F64BECC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335" name="Text Box 1">
          <a:extLst>
            <a:ext uri="{FF2B5EF4-FFF2-40B4-BE49-F238E27FC236}">
              <a16:creationId xmlns:a16="http://schemas.microsoft.com/office/drawing/2014/main" id="{5456C420-C6B5-4314-A715-8742F5B9D84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336" name="Text Box 1">
          <a:extLst>
            <a:ext uri="{FF2B5EF4-FFF2-40B4-BE49-F238E27FC236}">
              <a16:creationId xmlns:a16="http://schemas.microsoft.com/office/drawing/2014/main" id="{210C3798-CA95-4273-8BE2-4867E0378AC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337" name="Text Box 1">
          <a:extLst>
            <a:ext uri="{FF2B5EF4-FFF2-40B4-BE49-F238E27FC236}">
              <a16:creationId xmlns:a16="http://schemas.microsoft.com/office/drawing/2014/main" id="{807F27C4-FEBA-4B87-8165-5417C7E3E5E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338" name="Text Box 1">
          <a:extLst>
            <a:ext uri="{FF2B5EF4-FFF2-40B4-BE49-F238E27FC236}">
              <a16:creationId xmlns:a16="http://schemas.microsoft.com/office/drawing/2014/main" id="{36E18C43-79F2-4296-982F-1B25E74FA671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339" name="Text Box 1">
          <a:extLst>
            <a:ext uri="{FF2B5EF4-FFF2-40B4-BE49-F238E27FC236}">
              <a16:creationId xmlns:a16="http://schemas.microsoft.com/office/drawing/2014/main" id="{D96BAFFE-6E01-4505-874A-2BEB8E9035FC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340" name="Text Box 1">
          <a:extLst>
            <a:ext uri="{FF2B5EF4-FFF2-40B4-BE49-F238E27FC236}">
              <a16:creationId xmlns:a16="http://schemas.microsoft.com/office/drawing/2014/main" id="{387CCC88-B6F7-42A0-B672-72CED83C4118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341" name="Text Box 1">
          <a:extLst>
            <a:ext uri="{FF2B5EF4-FFF2-40B4-BE49-F238E27FC236}">
              <a16:creationId xmlns:a16="http://schemas.microsoft.com/office/drawing/2014/main" id="{E45C008B-06BB-4AED-ABDB-5CBA1334B22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342" name="Text Box 1">
          <a:extLst>
            <a:ext uri="{FF2B5EF4-FFF2-40B4-BE49-F238E27FC236}">
              <a16:creationId xmlns:a16="http://schemas.microsoft.com/office/drawing/2014/main" id="{6CBE30BD-E4F7-43EF-9577-5EF3894BB5B1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343" name="Text Box 1">
          <a:extLst>
            <a:ext uri="{FF2B5EF4-FFF2-40B4-BE49-F238E27FC236}">
              <a16:creationId xmlns:a16="http://schemas.microsoft.com/office/drawing/2014/main" id="{9EF8AA07-0E3A-4EA9-B9D6-B32B1B5787C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344" name="Text Box 1">
          <a:extLst>
            <a:ext uri="{FF2B5EF4-FFF2-40B4-BE49-F238E27FC236}">
              <a16:creationId xmlns:a16="http://schemas.microsoft.com/office/drawing/2014/main" id="{32E04B2E-439A-46AC-96BC-46AF90BFBE5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345" name="Text Box 1">
          <a:extLst>
            <a:ext uri="{FF2B5EF4-FFF2-40B4-BE49-F238E27FC236}">
              <a16:creationId xmlns:a16="http://schemas.microsoft.com/office/drawing/2014/main" id="{FE12CAFC-B4A1-4F2C-9E2D-AE254AB5145C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346" name="Text Box 1">
          <a:extLst>
            <a:ext uri="{FF2B5EF4-FFF2-40B4-BE49-F238E27FC236}">
              <a16:creationId xmlns:a16="http://schemas.microsoft.com/office/drawing/2014/main" id="{D6A53F92-C5EE-4B89-B874-9320B98E9EB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347" name="Text Box 1">
          <a:extLst>
            <a:ext uri="{FF2B5EF4-FFF2-40B4-BE49-F238E27FC236}">
              <a16:creationId xmlns:a16="http://schemas.microsoft.com/office/drawing/2014/main" id="{4DD3B420-772E-4711-B2D2-2D012F766DD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348" name="Text Box 1">
          <a:extLst>
            <a:ext uri="{FF2B5EF4-FFF2-40B4-BE49-F238E27FC236}">
              <a16:creationId xmlns:a16="http://schemas.microsoft.com/office/drawing/2014/main" id="{2CCDD49C-15EA-4721-95E3-737D6E4C5A5B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349" name="Text Box 1">
          <a:extLst>
            <a:ext uri="{FF2B5EF4-FFF2-40B4-BE49-F238E27FC236}">
              <a16:creationId xmlns:a16="http://schemas.microsoft.com/office/drawing/2014/main" id="{679DA40B-9B38-42E7-8939-63C373CFBCC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350" name="Text Box 1">
          <a:extLst>
            <a:ext uri="{FF2B5EF4-FFF2-40B4-BE49-F238E27FC236}">
              <a16:creationId xmlns:a16="http://schemas.microsoft.com/office/drawing/2014/main" id="{694BD844-054B-4243-A671-B11C72E1E7B8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351" name="Text Box 1">
          <a:extLst>
            <a:ext uri="{FF2B5EF4-FFF2-40B4-BE49-F238E27FC236}">
              <a16:creationId xmlns:a16="http://schemas.microsoft.com/office/drawing/2014/main" id="{C862682B-06C8-42F4-AF05-5CCACD3774D1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352" name="Text Box 1">
          <a:extLst>
            <a:ext uri="{FF2B5EF4-FFF2-40B4-BE49-F238E27FC236}">
              <a16:creationId xmlns:a16="http://schemas.microsoft.com/office/drawing/2014/main" id="{2AD95C77-C3FD-44CA-8D55-108A17DCD56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353" name="Text Box 1">
          <a:extLst>
            <a:ext uri="{FF2B5EF4-FFF2-40B4-BE49-F238E27FC236}">
              <a16:creationId xmlns:a16="http://schemas.microsoft.com/office/drawing/2014/main" id="{C1AC5859-A9E5-4CFB-9ECE-99A00FFECD65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354" name="Text Box 1">
          <a:extLst>
            <a:ext uri="{FF2B5EF4-FFF2-40B4-BE49-F238E27FC236}">
              <a16:creationId xmlns:a16="http://schemas.microsoft.com/office/drawing/2014/main" id="{49453183-7F2A-45DA-BEAA-0FDD2AFF568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355" name="Text Box 1">
          <a:extLst>
            <a:ext uri="{FF2B5EF4-FFF2-40B4-BE49-F238E27FC236}">
              <a16:creationId xmlns:a16="http://schemas.microsoft.com/office/drawing/2014/main" id="{87D3CD2B-9494-4E78-94E6-864440706D9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356" name="Text Box 1">
          <a:extLst>
            <a:ext uri="{FF2B5EF4-FFF2-40B4-BE49-F238E27FC236}">
              <a16:creationId xmlns:a16="http://schemas.microsoft.com/office/drawing/2014/main" id="{D7E18222-AB2A-4716-9378-A8DD4E22210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357" name="Text Box 1">
          <a:extLst>
            <a:ext uri="{FF2B5EF4-FFF2-40B4-BE49-F238E27FC236}">
              <a16:creationId xmlns:a16="http://schemas.microsoft.com/office/drawing/2014/main" id="{3195D49F-E576-4251-B1C1-C084D888AA7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358" name="Text Box 1">
          <a:extLst>
            <a:ext uri="{FF2B5EF4-FFF2-40B4-BE49-F238E27FC236}">
              <a16:creationId xmlns:a16="http://schemas.microsoft.com/office/drawing/2014/main" id="{4C6A1D28-8B90-4CED-8F62-D090607D71C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359" name="Text Box 1">
          <a:extLst>
            <a:ext uri="{FF2B5EF4-FFF2-40B4-BE49-F238E27FC236}">
              <a16:creationId xmlns:a16="http://schemas.microsoft.com/office/drawing/2014/main" id="{78336012-0B05-4481-9F63-7DCE510AA9D5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360" name="Text Box 1">
          <a:extLst>
            <a:ext uri="{FF2B5EF4-FFF2-40B4-BE49-F238E27FC236}">
              <a16:creationId xmlns:a16="http://schemas.microsoft.com/office/drawing/2014/main" id="{2A67D9D8-8E3E-4A0B-89C5-06BFF2797C96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361" name="Text Box 1">
          <a:extLst>
            <a:ext uri="{FF2B5EF4-FFF2-40B4-BE49-F238E27FC236}">
              <a16:creationId xmlns:a16="http://schemas.microsoft.com/office/drawing/2014/main" id="{CBB13572-2937-42CD-9772-E445D629B0FF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362" name="Text Box 1">
          <a:extLst>
            <a:ext uri="{FF2B5EF4-FFF2-40B4-BE49-F238E27FC236}">
              <a16:creationId xmlns:a16="http://schemas.microsoft.com/office/drawing/2014/main" id="{858E6152-55AC-4C4C-9141-3A1E5A525B3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363" name="Text Box 1">
          <a:extLst>
            <a:ext uri="{FF2B5EF4-FFF2-40B4-BE49-F238E27FC236}">
              <a16:creationId xmlns:a16="http://schemas.microsoft.com/office/drawing/2014/main" id="{838CC0A7-DAD9-4247-863F-D329C6DEA98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364" name="Text Box 1">
          <a:extLst>
            <a:ext uri="{FF2B5EF4-FFF2-40B4-BE49-F238E27FC236}">
              <a16:creationId xmlns:a16="http://schemas.microsoft.com/office/drawing/2014/main" id="{A44CA0C3-6C99-45AC-8BC3-5B56E6E753A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365" name="Text Box 1">
          <a:extLst>
            <a:ext uri="{FF2B5EF4-FFF2-40B4-BE49-F238E27FC236}">
              <a16:creationId xmlns:a16="http://schemas.microsoft.com/office/drawing/2014/main" id="{64AE09E3-B969-458C-A392-3C0ECAEAAA8E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366" name="Text Box 1">
          <a:extLst>
            <a:ext uri="{FF2B5EF4-FFF2-40B4-BE49-F238E27FC236}">
              <a16:creationId xmlns:a16="http://schemas.microsoft.com/office/drawing/2014/main" id="{B44981D2-B9DB-4959-8A10-CAAD4065F79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367" name="Text Box 1">
          <a:extLst>
            <a:ext uri="{FF2B5EF4-FFF2-40B4-BE49-F238E27FC236}">
              <a16:creationId xmlns:a16="http://schemas.microsoft.com/office/drawing/2014/main" id="{18EF6E8B-DC3C-4EAB-9CAD-2C2977F80A85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368" name="Text Box 1">
          <a:extLst>
            <a:ext uri="{FF2B5EF4-FFF2-40B4-BE49-F238E27FC236}">
              <a16:creationId xmlns:a16="http://schemas.microsoft.com/office/drawing/2014/main" id="{458B1DC5-32A0-4CA7-849D-676A4D7F90FC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369" name="Text Box 1">
          <a:extLst>
            <a:ext uri="{FF2B5EF4-FFF2-40B4-BE49-F238E27FC236}">
              <a16:creationId xmlns:a16="http://schemas.microsoft.com/office/drawing/2014/main" id="{259B0523-BE7A-434A-91A6-D9DEB863E4D8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370" name="Text Box 1">
          <a:extLst>
            <a:ext uri="{FF2B5EF4-FFF2-40B4-BE49-F238E27FC236}">
              <a16:creationId xmlns:a16="http://schemas.microsoft.com/office/drawing/2014/main" id="{1D8DFE65-D3BC-4F81-B534-C6287111CF22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371" name="Text Box 1">
          <a:extLst>
            <a:ext uri="{FF2B5EF4-FFF2-40B4-BE49-F238E27FC236}">
              <a16:creationId xmlns:a16="http://schemas.microsoft.com/office/drawing/2014/main" id="{47E97D20-21DD-4489-956E-19E3D00B3F2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372" name="Text Box 1">
          <a:extLst>
            <a:ext uri="{FF2B5EF4-FFF2-40B4-BE49-F238E27FC236}">
              <a16:creationId xmlns:a16="http://schemas.microsoft.com/office/drawing/2014/main" id="{19B2B142-2CB8-403E-B572-7CA06D48100F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373" name="Text Box 1">
          <a:extLst>
            <a:ext uri="{FF2B5EF4-FFF2-40B4-BE49-F238E27FC236}">
              <a16:creationId xmlns:a16="http://schemas.microsoft.com/office/drawing/2014/main" id="{B7B57777-C4A4-40A0-9652-0C925A0BD45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374" name="Text Box 1">
          <a:extLst>
            <a:ext uri="{FF2B5EF4-FFF2-40B4-BE49-F238E27FC236}">
              <a16:creationId xmlns:a16="http://schemas.microsoft.com/office/drawing/2014/main" id="{AC84DDF2-D867-42B8-9E62-214C3D3F8E86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375" name="Text Box 1">
          <a:extLst>
            <a:ext uri="{FF2B5EF4-FFF2-40B4-BE49-F238E27FC236}">
              <a16:creationId xmlns:a16="http://schemas.microsoft.com/office/drawing/2014/main" id="{8EC5252B-7DCC-4D6D-AEE3-7A2D6ABAC375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376" name="Text Box 1">
          <a:extLst>
            <a:ext uri="{FF2B5EF4-FFF2-40B4-BE49-F238E27FC236}">
              <a16:creationId xmlns:a16="http://schemas.microsoft.com/office/drawing/2014/main" id="{707A1E78-A236-4947-B10F-EC2840A8D01B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377" name="Text Box 1">
          <a:extLst>
            <a:ext uri="{FF2B5EF4-FFF2-40B4-BE49-F238E27FC236}">
              <a16:creationId xmlns:a16="http://schemas.microsoft.com/office/drawing/2014/main" id="{A179D071-B415-4628-9D88-361EB15C974E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378" name="Text Box 1">
          <a:extLst>
            <a:ext uri="{FF2B5EF4-FFF2-40B4-BE49-F238E27FC236}">
              <a16:creationId xmlns:a16="http://schemas.microsoft.com/office/drawing/2014/main" id="{6F454903-D89C-4AE1-9EC3-F24B9DE2EA3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379" name="Text Box 1">
          <a:extLst>
            <a:ext uri="{FF2B5EF4-FFF2-40B4-BE49-F238E27FC236}">
              <a16:creationId xmlns:a16="http://schemas.microsoft.com/office/drawing/2014/main" id="{AB6376E7-C4A0-46CE-AE74-0BEC1E39FE9B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380" name="Text Box 1">
          <a:extLst>
            <a:ext uri="{FF2B5EF4-FFF2-40B4-BE49-F238E27FC236}">
              <a16:creationId xmlns:a16="http://schemas.microsoft.com/office/drawing/2014/main" id="{AF09BCB7-3845-474A-ACCC-1403E347D5E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381" name="Text Box 1">
          <a:extLst>
            <a:ext uri="{FF2B5EF4-FFF2-40B4-BE49-F238E27FC236}">
              <a16:creationId xmlns:a16="http://schemas.microsoft.com/office/drawing/2014/main" id="{8A63D9CE-B94B-460B-96E9-43CF1BE88226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382" name="Text Box 1">
          <a:extLst>
            <a:ext uri="{FF2B5EF4-FFF2-40B4-BE49-F238E27FC236}">
              <a16:creationId xmlns:a16="http://schemas.microsoft.com/office/drawing/2014/main" id="{72D4F732-54DF-4DF2-96AE-919C66E2737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383" name="Text Box 1">
          <a:extLst>
            <a:ext uri="{FF2B5EF4-FFF2-40B4-BE49-F238E27FC236}">
              <a16:creationId xmlns:a16="http://schemas.microsoft.com/office/drawing/2014/main" id="{8937500F-D6A9-4514-A263-A2E2587C7C41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384" name="Text Box 1">
          <a:extLst>
            <a:ext uri="{FF2B5EF4-FFF2-40B4-BE49-F238E27FC236}">
              <a16:creationId xmlns:a16="http://schemas.microsoft.com/office/drawing/2014/main" id="{BE16655D-7B91-4A20-993D-910F51785571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385" name="Text Box 1">
          <a:extLst>
            <a:ext uri="{FF2B5EF4-FFF2-40B4-BE49-F238E27FC236}">
              <a16:creationId xmlns:a16="http://schemas.microsoft.com/office/drawing/2014/main" id="{20DFD811-F684-4D49-95EE-D88785F71F09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386" name="Text Box 1">
          <a:extLst>
            <a:ext uri="{FF2B5EF4-FFF2-40B4-BE49-F238E27FC236}">
              <a16:creationId xmlns:a16="http://schemas.microsoft.com/office/drawing/2014/main" id="{E5D4BBFF-6BDA-4773-855D-5CC38BD1D962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387" name="Text Box 1">
          <a:extLst>
            <a:ext uri="{FF2B5EF4-FFF2-40B4-BE49-F238E27FC236}">
              <a16:creationId xmlns:a16="http://schemas.microsoft.com/office/drawing/2014/main" id="{8E0732E6-F7E2-4906-A415-71A27ED067A1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388" name="Text Box 1">
          <a:extLst>
            <a:ext uri="{FF2B5EF4-FFF2-40B4-BE49-F238E27FC236}">
              <a16:creationId xmlns:a16="http://schemas.microsoft.com/office/drawing/2014/main" id="{7F6A5A05-9A84-4B39-BB4C-D61B89FE55CF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389" name="Text Box 1">
          <a:extLst>
            <a:ext uri="{FF2B5EF4-FFF2-40B4-BE49-F238E27FC236}">
              <a16:creationId xmlns:a16="http://schemas.microsoft.com/office/drawing/2014/main" id="{70BE1280-83FA-48E2-8359-E63FC0FF853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390" name="Text Box 1">
          <a:extLst>
            <a:ext uri="{FF2B5EF4-FFF2-40B4-BE49-F238E27FC236}">
              <a16:creationId xmlns:a16="http://schemas.microsoft.com/office/drawing/2014/main" id="{9F7E0CB6-0FF2-4DC1-B9F6-4FB40192E7F1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391" name="Text Box 1">
          <a:extLst>
            <a:ext uri="{FF2B5EF4-FFF2-40B4-BE49-F238E27FC236}">
              <a16:creationId xmlns:a16="http://schemas.microsoft.com/office/drawing/2014/main" id="{C4A905EA-C96D-4467-8C17-1C50CD27F87E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392" name="Text Box 1">
          <a:extLst>
            <a:ext uri="{FF2B5EF4-FFF2-40B4-BE49-F238E27FC236}">
              <a16:creationId xmlns:a16="http://schemas.microsoft.com/office/drawing/2014/main" id="{ED1FDA84-61C8-46E4-B574-2362C9343ED8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393" name="Text Box 1">
          <a:extLst>
            <a:ext uri="{FF2B5EF4-FFF2-40B4-BE49-F238E27FC236}">
              <a16:creationId xmlns:a16="http://schemas.microsoft.com/office/drawing/2014/main" id="{C2DDA35A-68DA-4621-A240-D75E4F1DBDDD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394" name="Text Box 1">
          <a:extLst>
            <a:ext uri="{FF2B5EF4-FFF2-40B4-BE49-F238E27FC236}">
              <a16:creationId xmlns:a16="http://schemas.microsoft.com/office/drawing/2014/main" id="{8D9B61C3-07F3-4FBF-8BB9-DF2F24F3C6D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395" name="Text Box 1">
          <a:extLst>
            <a:ext uri="{FF2B5EF4-FFF2-40B4-BE49-F238E27FC236}">
              <a16:creationId xmlns:a16="http://schemas.microsoft.com/office/drawing/2014/main" id="{4F520030-CAB7-4766-917C-79BFF69FFA3E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396" name="Text Box 1">
          <a:extLst>
            <a:ext uri="{FF2B5EF4-FFF2-40B4-BE49-F238E27FC236}">
              <a16:creationId xmlns:a16="http://schemas.microsoft.com/office/drawing/2014/main" id="{B93582D6-CDAE-4B6D-9D10-B2BFB484A6AE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397" name="Text Box 1">
          <a:extLst>
            <a:ext uri="{FF2B5EF4-FFF2-40B4-BE49-F238E27FC236}">
              <a16:creationId xmlns:a16="http://schemas.microsoft.com/office/drawing/2014/main" id="{3B64E3C5-B5D7-4358-8236-CE6C368787C8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398" name="Text Box 1">
          <a:extLst>
            <a:ext uri="{FF2B5EF4-FFF2-40B4-BE49-F238E27FC236}">
              <a16:creationId xmlns:a16="http://schemas.microsoft.com/office/drawing/2014/main" id="{29C2E28D-CBEB-4F3D-83EE-54474567352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399" name="Text Box 1">
          <a:extLst>
            <a:ext uri="{FF2B5EF4-FFF2-40B4-BE49-F238E27FC236}">
              <a16:creationId xmlns:a16="http://schemas.microsoft.com/office/drawing/2014/main" id="{2EBF23A6-04C9-4077-BB67-891A93F42EDD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400" name="Text Box 1">
          <a:extLst>
            <a:ext uri="{FF2B5EF4-FFF2-40B4-BE49-F238E27FC236}">
              <a16:creationId xmlns:a16="http://schemas.microsoft.com/office/drawing/2014/main" id="{83B4EC5E-0170-44A8-949D-F9B30896910F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401" name="Text Box 1">
          <a:extLst>
            <a:ext uri="{FF2B5EF4-FFF2-40B4-BE49-F238E27FC236}">
              <a16:creationId xmlns:a16="http://schemas.microsoft.com/office/drawing/2014/main" id="{230AFB7F-434D-4F46-B9F8-1E420EC9DE3B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402" name="Text Box 1">
          <a:extLst>
            <a:ext uri="{FF2B5EF4-FFF2-40B4-BE49-F238E27FC236}">
              <a16:creationId xmlns:a16="http://schemas.microsoft.com/office/drawing/2014/main" id="{6745A70F-3F70-43E2-9772-FCD708F799E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403" name="Text Box 1">
          <a:extLst>
            <a:ext uri="{FF2B5EF4-FFF2-40B4-BE49-F238E27FC236}">
              <a16:creationId xmlns:a16="http://schemas.microsoft.com/office/drawing/2014/main" id="{FE40D120-C3B0-4ADE-B4D1-1001456B2B9D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404" name="Text Box 1">
          <a:extLst>
            <a:ext uri="{FF2B5EF4-FFF2-40B4-BE49-F238E27FC236}">
              <a16:creationId xmlns:a16="http://schemas.microsoft.com/office/drawing/2014/main" id="{26EC8D90-EDD1-4295-BBC1-0D914188AE3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405" name="Text Box 1">
          <a:extLst>
            <a:ext uri="{FF2B5EF4-FFF2-40B4-BE49-F238E27FC236}">
              <a16:creationId xmlns:a16="http://schemas.microsoft.com/office/drawing/2014/main" id="{26BF87E0-35DB-4DE7-956C-13DBB6D4F32F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406" name="Text Box 1">
          <a:extLst>
            <a:ext uri="{FF2B5EF4-FFF2-40B4-BE49-F238E27FC236}">
              <a16:creationId xmlns:a16="http://schemas.microsoft.com/office/drawing/2014/main" id="{3BFCF94A-9170-4D8E-AF00-CF037DACBC7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407" name="Text Box 1">
          <a:extLst>
            <a:ext uri="{FF2B5EF4-FFF2-40B4-BE49-F238E27FC236}">
              <a16:creationId xmlns:a16="http://schemas.microsoft.com/office/drawing/2014/main" id="{21F87B7A-3594-4434-90DE-45ADB5DE7ABE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408" name="Text Box 1">
          <a:extLst>
            <a:ext uri="{FF2B5EF4-FFF2-40B4-BE49-F238E27FC236}">
              <a16:creationId xmlns:a16="http://schemas.microsoft.com/office/drawing/2014/main" id="{9845726B-E243-496C-8F79-E08EE2954BC2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409" name="Text Box 1">
          <a:extLst>
            <a:ext uri="{FF2B5EF4-FFF2-40B4-BE49-F238E27FC236}">
              <a16:creationId xmlns:a16="http://schemas.microsoft.com/office/drawing/2014/main" id="{2C1FC497-1AF1-4FCA-A1C9-BC9695691951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410" name="Text Box 1">
          <a:extLst>
            <a:ext uri="{FF2B5EF4-FFF2-40B4-BE49-F238E27FC236}">
              <a16:creationId xmlns:a16="http://schemas.microsoft.com/office/drawing/2014/main" id="{F8459CBF-F547-4502-9858-A5AA03B6435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411" name="Text Box 1">
          <a:extLst>
            <a:ext uri="{FF2B5EF4-FFF2-40B4-BE49-F238E27FC236}">
              <a16:creationId xmlns:a16="http://schemas.microsoft.com/office/drawing/2014/main" id="{CEF6BC33-52CC-43DC-9138-AFF5C814553F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412" name="Text Box 1">
          <a:extLst>
            <a:ext uri="{FF2B5EF4-FFF2-40B4-BE49-F238E27FC236}">
              <a16:creationId xmlns:a16="http://schemas.microsoft.com/office/drawing/2014/main" id="{8F329396-2091-431C-B529-40BCA550AFBC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413" name="Text Box 1">
          <a:extLst>
            <a:ext uri="{FF2B5EF4-FFF2-40B4-BE49-F238E27FC236}">
              <a16:creationId xmlns:a16="http://schemas.microsoft.com/office/drawing/2014/main" id="{915FF087-A987-4CA0-A4C0-29A2AB39B009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414" name="Text Box 1">
          <a:extLst>
            <a:ext uri="{FF2B5EF4-FFF2-40B4-BE49-F238E27FC236}">
              <a16:creationId xmlns:a16="http://schemas.microsoft.com/office/drawing/2014/main" id="{22E07B51-FC04-4E68-9B4B-98F5ACF07BE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415" name="Text Box 1">
          <a:extLst>
            <a:ext uri="{FF2B5EF4-FFF2-40B4-BE49-F238E27FC236}">
              <a16:creationId xmlns:a16="http://schemas.microsoft.com/office/drawing/2014/main" id="{A2C84663-123F-4441-9B51-4B84787D038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416" name="Text Box 1">
          <a:extLst>
            <a:ext uri="{FF2B5EF4-FFF2-40B4-BE49-F238E27FC236}">
              <a16:creationId xmlns:a16="http://schemas.microsoft.com/office/drawing/2014/main" id="{37B790EB-9D9B-46CE-9F77-31B62112ABC1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417" name="Text Box 1">
          <a:extLst>
            <a:ext uri="{FF2B5EF4-FFF2-40B4-BE49-F238E27FC236}">
              <a16:creationId xmlns:a16="http://schemas.microsoft.com/office/drawing/2014/main" id="{864A359D-DC64-4C82-8C15-665FA957682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418" name="Text Box 1">
          <a:extLst>
            <a:ext uri="{FF2B5EF4-FFF2-40B4-BE49-F238E27FC236}">
              <a16:creationId xmlns:a16="http://schemas.microsoft.com/office/drawing/2014/main" id="{68E2FE17-9F56-4BAC-A9AB-7B6F7195E79B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419" name="Text Box 1">
          <a:extLst>
            <a:ext uri="{FF2B5EF4-FFF2-40B4-BE49-F238E27FC236}">
              <a16:creationId xmlns:a16="http://schemas.microsoft.com/office/drawing/2014/main" id="{3469CF16-DC3E-4CF7-8AB8-083A88FF602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420" name="Text Box 1">
          <a:extLst>
            <a:ext uri="{FF2B5EF4-FFF2-40B4-BE49-F238E27FC236}">
              <a16:creationId xmlns:a16="http://schemas.microsoft.com/office/drawing/2014/main" id="{0ACA7FAB-6B44-4650-B418-6E2B6BF8D9EE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421" name="Text Box 1">
          <a:extLst>
            <a:ext uri="{FF2B5EF4-FFF2-40B4-BE49-F238E27FC236}">
              <a16:creationId xmlns:a16="http://schemas.microsoft.com/office/drawing/2014/main" id="{FE6A82C0-FBFF-4DC8-ACFC-F7806AA8881D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422" name="Text Box 1">
          <a:extLst>
            <a:ext uri="{FF2B5EF4-FFF2-40B4-BE49-F238E27FC236}">
              <a16:creationId xmlns:a16="http://schemas.microsoft.com/office/drawing/2014/main" id="{9CAEC0CF-CE3C-4B51-8212-B2B2EBF022FF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423" name="Text Box 1">
          <a:extLst>
            <a:ext uri="{FF2B5EF4-FFF2-40B4-BE49-F238E27FC236}">
              <a16:creationId xmlns:a16="http://schemas.microsoft.com/office/drawing/2014/main" id="{A40114BB-E4B6-4428-8BB4-F98CCAF93832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424" name="Text Box 1">
          <a:extLst>
            <a:ext uri="{FF2B5EF4-FFF2-40B4-BE49-F238E27FC236}">
              <a16:creationId xmlns:a16="http://schemas.microsoft.com/office/drawing/2014/main" id="{603335D7-44E3-4750-91E1-40B5EE09709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425" name="Text Box 1">
          <a:extLst>
            <a:ext uri="{FF2B5EF4-FFF2-40B4-BE49-F238E27FC236}">
              <a16:creationId xmlns:a16="http://schemas.microsoft.com/office/drawing/2014/main" id="{FA056054-48C4-4567-B0E9-5E68C96ECE3D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426" name="Text Box 1">
          <a:extLst>
            <a:ext uri="{FF2B5EF4-FFF2-40B4-BE49-F238E27FC236}">
              <a16:creationId xmlns:a16="http://schemas.microsoft.com/office/drawing/2014/main" id="{162A1094-5270-44B3-977A-72943CDCDD8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427" name="Text Box 1">
          <a:extLst>
            <a:ext uri="{FF2B5EF4-FFF2-40B4-BE49-F238E27FC236}">
              <a16:creationId xmlns:a16="http://schemas.microsoft.com/office/drawing/2014/main" id="{33A2365D-64B1-40D5-BA3C-8AB8E73A81D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428" name="Text Box 1">
          <a:extLst>
            <a:ext uri="{FF2B5EF4-FFF2-40B4-BE49-F238E27FC236}">
              <a16:creationId xmlns:a16="http://schemas.microsoft.com/office/drawing/2014/main" id="{6280DAA6-781B-4330-B7ED-4DEC81A3ABAF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429" name="Text Box 1">
          <a:extLst>
            <a:ext uri="{FF2B5EF4-FFF2-40B4-BE49-F238E27FC236}">
              <a16:creationId xmlns:a16="http://schemas.microsoft.com/office/drawing/2014/main" id="{112D9A8D-B288-4022-B128-8F8C271517D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430" name="Text Box 1">
          <a:extLst>
            <a:ext uri="{FF2B5EF4-FFF2-40B4-BE49-F238E27FC236}">
              <a16:creationId xmlns:a16="http://schemas.microsoft.com/office/drawing/2014/main" id="{5A3EAF37-FFCF-49AB-82A8-BBC9B74E4F9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431" name="Text Box 1">
          <a:extLst>
            <a:ext uri="{FF2B5EF4-FFF2-40B4-BE49-F238E27FC236}">
              <a16:creationId xmlns:a16="http://schemas.microsoft.com/office/drawing/2014/main" id="{9C641BE3-F963-4A11-A99E-DE199F4100B8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432" name="Text Box 1">
          <a:extLst>
            <a:ext uri="{FF2B5EF4-FFF2-40B4-BE49-F238E27FC236}">
              <a16:creationId xmlns:a16="http://schemas.microsoft.com/office/drawing/2014/main" id="{F1D169E4-7BA2-42A4-8B63-5F5AC6CFA539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433" name="Text Box 1">
          <a:extLst>
            <a:ext uri="{FF2B5EF4-FFF2-40B4-BE49-F238E27FC236}">
              <a16:creationId xmlns:a16="http://schemas.microsoft.com/office/drawing/2014/main" id="{22E696AF-CEB1-4EA9-AEB9-6A9AA648B6DF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434" name="Text Box 1">
          <a:extLst>
            <a:ext uri="{FF2B5EF4-FFF2-40B4-BE49-F238E27FC236}">
              <a16:creationId xmlns:a16="http://schemas.microsoft.com/office/drawing/2014/main" id="{29129FCF-59B9-47C7-A772-267423325AC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435" name="Text Box 1">
          <a:extLst>
            <a:ext uri="{FF2B5EF4-FFF2-40B4-BE49-F238E27FC236}">
              <a16:creationId xmlns:a16="http://schemas.microsoft.com/office/drawing/2014/main" id="{7819F840-0FBC-4BED-B3CA-75193952D37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436" name="Text Box 1">
          <a:extLst>
            <a:ext uri="{FF2B5EF4-FFF2-40B4-BE49-F238E27FC236}">
              <a16:creationId xmlns:a16="http://schemas.microsoft.com/office/drawing/2014/main" id="{23A6F890-4560-43CF-86FD-D5D63AA2BF7D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437" name="Text Box 1">
          <a:extLst>
            <a:ext uri="{FF2B5EF4-FFF2-40B4-BE49-F238E27FC236}">
              <a16:creationId xmlns:a16="http://schemas.microsoft.com/office/drawing/2014/main" id="{A4D805CF-6686-4AD2-908F-F13E0232E215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438" name="Text Box 1">
          <a:extLst>
            <a:ext uri="{FF2B5EF4-FFF2-40B4-BE49-F238E27FC236}">
              <a16:creationId xmlns:a16="http://schemas.microsoft.com/office/drawing/2014/main" id="{673CDD8A-AB18-45FA-A1D7-F8532F4EDA58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439" name="Text Box 1">
          <a:extLst>
            <a:ext uri="{FF2B5EF4-FFF2-40B4-BE49-F238E27FC236}">
              <a16:creationId xmlns:a16="http://schemas.microsoft.com/office/drawing/2014/main" id="{94FD64FF-2D3D-46AD-A025-70DC0AD9559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440" name="Text Box 1">
          <a:extLst>
            <a:ext uri="{FF2B5EF4-FFF2-40B4-BE49-F238E27FC236}">
              <a16:creationId xmlns:a16="http://schemas.microsoft.com/office/drawing/2014/main" id="{3281970C-5EAC-43D8-971A-DF0AEF18BDE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441" name="Text Box 1">
          <a:extLst>
            <a:ext uri="{FF2B5EF4-FFF2-40B4-BE49-F238E27FC236}">
              <a16:creationId xmlns:a16="http://schemas.microsoft.com/office/drawing/2014/main" id="{753A1DB1-A841-4049-8FC2-5466A8F5BB9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442" name="Text Box 1">
          <a:extLst>
            <a:ext uri="{FF2B5EF4-FFF2-40B4-BE49-F238E27FC236}">
              <a16:creationId xmlns:a16="http://schemas.microsoft.com/office/drawing/2014/main" id="{A5952499-F0E9-4224-837B-289857594CA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443" name="Text Box 1">
          <a:extLst>
            <a:ext uri="{FF2B5EF4-FFF2-40B4-BE49-F238E27FC236}">
              <a16:creationId xmlns:a16="http://schemas.microsoft.com/office/drawing/2014/main" id="{033D2B71-8CF9-4D4F-9077-06C58CA0B776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444" name="Text Box 1">
          <a:extLst>
            <a:ext uri="{FF2B5EF4-FFF2-40B4-BE49-F238E27FC236}">
              <a16:creationId xmlns:a16="http://schemas.microsoft.com/office/drawing/2014/main" id="{53EE3039-4A6E-4AA1-837A-A79F5A41A60C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445" name="Text Box 1">
          <a:extLst>
            <a:ext uri="{FF2B5EF4-FFF2-40B4-BE49-F238E27FC236}">
              <a16:creationId xmlns:a16="http://schemas.microsoft.com/office/drawing/2014/main" id="{EA3E504E-6572-4DFF-AFEC-87195B38E0F1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446" name="Text Box 1">
          <a:extLst>
            <a:ext uri="{FF2B5EF4-FFF2-40B4-BE49-F238E27FC236}">
              <a16:creationId xmlns:a16="http://schemas.microsoft.com/office/drawing/2014/main" id="{2427F540-682F-4E2C-BB94-0A929C53C75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447" name="Text Box 1">
          <a:extLst>
            <a:ext uri="{FF2B5EF4-FFF2-40B4-BE49-F238E27FC236}">
              <a16:creationId xmlns:a16="http://schemas.microsoft.com/office/drawing/2014/main" id="{6E675B2F-5C97-4BA4-A3DB-9AA1CC89EDD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448" name="Text Box 1">
          <a:extLst>
            <a:ext uri="{FF2B5EF4-FFF2-40B4-BE49-F238E27FC236}">
              <a16:creationId xmlns:a16="http://schemas.microsoft.com/office/drawing/2014/main" id="{27315285-76CE-410E-8DAF-4AABAECA8E95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449" name="Text Box 1">
          <a:extLst>
            <a:ext uri="{FF2B5EF4-FFF2-40B4-BE49-F238E27FC236}">
              <a16:creationId xmlns:a16="http://schemas.microsoft.com/office/drawing/2014/main" id="{9B6152FF-D360-4C96-9BD5-F4A1C1793C9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450" name="Text Box 1">
          <a:extLst>
            <a:ext uri="{FF2B5EF4-FFF2-40B4-BE49-F238E27FC236}">
              <a16:creationId xmlns:a16="http://schemas.microsoft.com/office/drawing/2014/main" id="{945A71F3-85FE-42F1-A40A-58463A3955E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451" name="Text Box 1">
          <a:extLst>
            <a:ext uri="{FF2B5EF4-FFF2-40B4-BE49-F238E27FC236}">
              <a16:creationId xmlns:a16="http://schemas.microsoft.com/office/drawing/2014/main" id="{DC0B91C6-91D3-400A-8E65-A2E2EC25425E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452" name="Text Box 1">
          <a:extLst>
            <a:ext uri="{FF2B5EF4-FFF2-40B4-BE49-F238E27FC236}">
              <a16:creationId xmlns:a16="http://schemas.microsoft.com/office/drawing/2014/main" id="{181CDA00-8719-4DD3-97B7-673BF952FEC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453" name="Text Box 1">
          <a:extLst>
            <a:ext uri="{FF2B5EF4-FFF2-40B4-BE49-F238E27FC236}">
              <a16:creationId xmlns:a16="http://schemas.microsoft.com/office/drawing/2014/main" id="{743CC79A-3E3C-42E0-8F55-AEBF1505624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454" name="Text Box 1">
          <a:extLst>
            <a:ext uri="{FF2B5EF4-FFF2-40B4-BE49-F238E27FC236}">
              <a16:creationId xmlns:a16="http://schemas.microsoft.com/office/drawing/2014/main" id="{99A02EBC-9808-4D0F-9AB8-342DBF512975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455" name="Text Box 1">
          <a:extLst>
            <a:ext uri="{FF2B5EF4-FFF2-40B4-BE49-F238E27FC236}">
              <a16:creationId xmlns:a16="http://schemas.microsoft.com/office/drawing/2014/main" id="{A6C65851-B3F2-40AF-902A-3CAA4AC35346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456" name="Text Box 1">
          <a:extLst>
            <a:ext uri="{FF2B5EF4-FFF2-40B4-BE49-F238E27FC236}">
              <a16:creationId xmlns:a16="http://schemas.microsoft.com/office/drawing/2014/main" id="{9A6B5F6A-FF5C-4CDA-B56B-EEE4E67C3842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457" name="Text Box 1">
          <a:extLst>
            <a:ext uri="{FF2B5EF4-FFF2-40B4-BE49-F238E27FC236}">
              <a16:creationId xmlns:a16="http://schemas.microsoft.com/office/drawing/2014/main" id="{70B647FE-2C92-4F1D-B12D-92F85276AE1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458" name="Text Box 1">
          <a:extLst>
            <a:ext uri="{FF2B5EF4-FFF2-40B4-BE49-F238E27FC236}">
              <a16:creationId xmlns:a16="http://schemas.microsoft.com/office/drawing/2014/main" id="{D0EA28C1-C7C4-434B-8732-441B7012EA09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459" name="Text Box 1">
          <a:extLst>
            <a:ext uri="{FF2B5EF4-FFF2-40B4-BE49-F238E27FC236}">
              <a16:creationId xmlns:a16="http://schemas.microsoft.com/office/drawing/2014/main" id="{C8B4993D-339B-4820-BCB5-590EDCE5511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460" name="Text Box 1">
          <a:extLst>
            <a:ext uri="{FF2B5EF4-FFF2-40B4-BE49-F238E27FC236}">
              <a16:creationId xmlns:a16="http://schemas.microsoft.com/office/drawing/2014/main" id="{52D66D8D-CD4F-4F43-9E61-B868EA0DCF11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461" name="Text Box 1">
          <a:extLst>
            <a:ext uri="{FF2B5EF4-FFF2-40B4-BE49-F238E27FC236}">
              <a16:creationId xmlns:a16="http://schemas.microsoft.com/office/drawing/2014/main" id="{B8868BB8-2CC3-419E-A773-3E6BA28F4F49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462" name="Text Box 1">
          <a:extLst>
            <a:ext uri="{FF2B5EF4-FFF2-40B4-BE49-F238E27FC236}">
              <a16:creationId xmlns:a16="http://schemas.microsoft.com/office/drawing/2014/main" id="{91CDBDD2-76DE-43F5-896F-03407BC22AC2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463" name="Text Box 1">
          <a:extLst>
            <a:ext uri="{FF2B5EF4-FFF2-40B4-BE49-F238E27FC236}">
              <a16:creationId xmlns:a16="http://schemas.microsoft.com/office/drawing/2014/main" id="{C2342CD6-BD2A-43D7-92C1-3F190967D16B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464" name="Text Box 1">
          <a:extLst>
            <a:ext uri="{FF2B5EF4-FFF2-40B4-BE49-F238E27FC236}">
              <a16:creationId xmlns:a16="http://schemas.microsoft.com/office/drawing/2014/main" id="{478AC940-80BD-48C0-8484-BDA0510F6546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465" name="Text Box 1">
          <a:extLst>
            <a:ext uri="{FF2B5EF4-FFF2-40B4-BE49-F238E27FC236}">
              <a16:creationId xmlns:a16="http://schemas.microsoft.com/office/drawing/2014/main" id="{D4FDAA60-DC76-4A4E-B4B1-B153F3E47CE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466" name="Text Box 1">
          <a:extLst>
            <a:ext uri="{FF2B5EF4-FFF2-40B4-BE49-F238E27FC236}">
              <a16:creationId xmlns:a16="http://schemas.microsoft.com/office/drawing/2014/main" id="{0C6CD80E-A497-4F10-823D-EA5584B3A6FD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467" name="Text Box 1">
          <a:extLst>
            <a:ext uri="{FF2B5EF4-FFF2-40B4-BE49-F238E27FC236}">
              <a16:creationId xmlns:a16="http://schemas.microsoft.com/office/drawing/2014/main" id="{E5B4E0E4-1115-408E-9CA5-FF5D7E87D85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468" name="Text Box 1">
          <a:extLst>
            <a:ext uri="{FF2B5EF4-FFF2-40B4-BE49-F238E27FC236}">
              <a16:creationId xmlns:a16="http://schemas.microsoft.com/office/drawing/2014/main" id="{CB966FF1-9738-4D05-8708-2F0512FC2A8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469" name="Text Box 1">
          <a:extLst>
            <a:ext uri="{FF2B5EF4-FFF2-40B4-BE49-F238E27FC236}">
              <a16:creationId xmlns:a16="http://schemas.microsoft.com/office/drawing/2014/main" id="{42B3C1C3-05D2-4DC1-9041-C53BF1AE0C61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470" name="Text Box 1">
          <a:extLst>
            <a:ext uri="{FF2B5EF4-FFF2-40B4-BE49-F238E27FC236}">
              <a16:creationId xmlns:a16="http://schemas.microsoft.com/office/drawing/2014/main" id="{E7FEBF6E-A612-4F85-9AF5-DC5C61BC8CF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471" name="Text Box 1">
          <a:extLst>
            <a:ext uri="{FF2B5EF4-FFF2-40B4-BE49-F238E27FC236}">
              <a16:creationId xmlns:a16="http://schemas.microsoft.com/office/drawing/2014/main" id="{0A7381EB-5909-4E8E-92BC-75C98BE54E9E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472" name="Text Box 1">
          <a:extLst>
            <a:ext uri="{FF2B5EF4-FFF2-40B4-BE49-F238E27FC236}">
              <a16:creationId xmlns:a16="http://schemas.microsoft.com/office/drawing/2014/main" id="{99A9B87C-C464-499C-A6EB-F09B3F9436ED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473" name="Text Box 1">
          <a:extLst>
            <a:ext uri="{FF2B5EF4-FFF2-40B4-BE49-F238E27FC236}">
              <a16:creationId xmlns:a16="http://schemas.microsoft.com/office/drawing/2014/main" id="{F9097265-F982-4410-83C3-0586871675BE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474" name="Text Box 1">
          <a:extLst>
            <a:ext uri="{FF2B5EF4-FFF2-40B4-BE49-F238E27FC236}">
              <a16:creationId xmlns:a16="http://schemas.microsoft.com/office/drawing/2014/main" id="{C633BDF3-F633-4683-90A2-E12A3E3D195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475" name="Text Box 1">
          <a:extLst>
            <a:ext uri="{FF2B5EF4-FFF2-40B4-BE49-F238E27FC236}">
              <a16:creationId xmlns:a16="http://schemas.microsoft.com/office/drawing/2014/main" id="{EF4DB0AF-7172-4FE0-A1C0-AC2AAC382FFC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476" name="Text Box 1">
          <a:extLst>
            <a:ext uri="{FF2B5EF4-FFF2-40B4-BE49-F238E27FC236}">
              <a16:creationId xmlns:a16="http://schemas.microsoft.com/office/drawing/2014/main" id="{0DBE4312-727F-4208-93B9-1DCE34CD77CD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477" name="Text Box 1">
          <a:extLst>
            <a:ext uri="{FF2B5EF4-FFF2-40B4-BE49-F238E27FC236}">
              <a16:creationId xmlns:a16="http://schemas.microsoft.com/office/drawing/2014/main" id="{EFE09610-055C-41CE-AE8E-895021A8F61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478" name="Text Box 1">
          <a:extLst>
            <a:ext uri="{FF2B5EF4-FFF2-40B4-BE49-F238E27FC236}">
              <a16:creationId xmlns:a16="http://schemas.microsoft.com/office/drawing/2014/main" id="{F33965D4-11F7-42C2-B73F-3065DBA876D6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479" name="Text Box 1">
          <a:extLst>
            <a:ext uri="{FF2B5EF4-FFF2-40B4-BE49-F238E27FC236}">
              <a16:creationId xmlns:a16="http://schemas.microsoft.com/office/drawing/2014/main" id="{C9A0800C-E0E6-44E9-B31C-05C6F9A1871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480" name="Text Box 1">
          <a:extLst>
            <a:ext uri="{FF2B5EF4-FFF2-40B4-BE49-F238E27FC236}">
              <a16:creationId xmlns:a16="http://schemas.microsoft.com/office/drawing/2014/main" id="{061C756F-4708-40F6-AA72-A54ABB4DE94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481" name="Text Box 1">
          <a:extLst>
            <a:ext uri="{FF2B5EF4-FFF2-40B4-BE49-F238E27FC236}">
              <a16:creationId xmlns:a16="http://schemas.microsoft.com/office/drawing/2014/main" id="{056C2D25-10BD-4994-A967-4146E752CF95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482" name="Text Box 1">
          <a:extLst>
            <a:ext uri="{FF2B5EF4-FFF2-40B4-BE49-F238E27FC236}">
              <a16:creationId xmlns:a16="http://schemas.microsoft.com/office/drawing/2014/main" id="{4253ECEE-11BC-4308-80CA-526A4A72FE7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483" name="Text Box 1">
          <a:extLst>
            <a:ext uri="{FF2B5EF4-FFF2-40B4-BE49-F238E27FC236}">
              <a16:creationId xmlns:a16="http://schemas.microsoft.com/office/drawing/2014/main" id="{5739CDE4-5C6A-48AF-AAB2-42CBFDEBA299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484" name="Text Box 1">
          <a:extLst>
            <a:ext uri="{FF2B5EF4-FFF2-40B4-BE49-F238E27FC236}">
              <a16:creationId xmlns:a16="http://schemas.microsoft.com/office/drawing/2014/main" id="{48521876-26EC-416A-9CBE-24D592082316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485" name="Text Box 1">
          <a:extLst>
            <a:ext uri="{FF2B5EF4-FFF2-40B4-BE49-F238E27FC236}">
              <a16:creationId xmlns:a16="http://schemas.microsoft.com/office/drawing/2014/main" id="{D907AEA3-0DDE-4333-919C-B4890C21485D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486" name="Text Box 1">
          <a:extLst>
            <a:ext uri="{FF2B5EF4-FFF2-40B4-BE49-F238E27FC236}">
              <a16:creationId xmlns:a16="http://schemas.microsoft.com/office/drawing/2014/main" id="{BB83A7FC-CBA5-4FF5-83BB-6623F7FCAE1E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487" name="Text Box 1">
          <a:extLst>
            <a:ext uri="{FF2B5EF4-FFF2-40B4-BE49-F238E27FC236}">
              <a16:creationId xmlns:a16="http://schemas.microsoft.com/office/drawing/2014/main" id="{E6D1E307-CF92-4D8B-8940-DED32CA9399E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488" name="Text Box 1">
          <a:extLst>
            <a:ext uri="{FF2B5EF4-FFF2-40B4-BE49-F238E27FC236}">
              <a16:creationId xmlns:a16="http://schemas.microsoft.com/office/drawing/2014/main" id="{B580E057-0694-4BA0-BB33-9C205E1D9338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489" name="Text Box 1">
          <a:extLst>
            <a:ext uri="{FF2B5EF4-FFF2-40B4-BE49-F238E27FC236}">
              <a16:creationId xmlns:a16="http://schemas.microsoft.com/office/drawing/2014/main" id="{EA4335CF-A76E-4B65-8ECE-45EFEC0A76E2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490" name="Text Box 1">
          <a:extLst>
            <a:ext uri="{FF2B5EF4-FFF2-40B4-BE49-F238E27FC236}">
              <a16:creationId xmlns:a16="http://schemas.microsoft.com/office/drawing/2014/main" id="{96003821-1A67-4EFB-8D2C-5F3F307DBD15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491" name="Text Box 1">
          <a:extLst>
            <a:ext uri="{FF2B5EF4-FFF2-40B4-BE49-F238E27FC236}">
              <a16:creationId xmlns:a16="http://schemas.microsoft.com/office/drawing/2014/main" id="{07A3D3FB-73B6-4623-8A0C-12F4E75A0209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492" name="Text Box 1">
          <a:extLst>
            <a:ext uri="{FF2B5EF4-FFF2-40B4-BE49-F238E27FC236}">
              <a16:creationId xmlns:a16="http://schemas.microsoft.com/office/drawing/2014/main" id="{13A76FC2-6242-4CF2-BA42-57A796610F9C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493" name="Text Box 1">
          <a:extLst>
            <a:ext uri="{FF2B5EF4-FFF2-40B4-BE49-F238E27FC236}">
              <a16:creationId xmlns:a16="http://schemas.microsoft.com/office/drawing/2014/main" id="{45DA8051-79A5-4B9D-A13A-AA96E2D004B8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494" name="Text Box 1">
          <a:extLst>
            <a:ext uri="{FF2B5EF4-FFF2-40B4-BE49-F238E27FC236}">
              <a16:creationId xmlns:a16="http://schemas.microsoft.com/office/drawing/2014/main" id="{9DD4D1E9-052B-495F-AFB5-FBFCDB8CA3A2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495" name="Text Box 1">
          <a:extLst>
            <a:ext uri="{FF2B5EF4-FFF2-40B4-BE49-F238E27FC236}">
              <a16:creationId xmlns:a16="http://schemas.microsoft.com/office/drawing/2014/main" id="{D2972698-B960-47E6-84B1-BC90943E3769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496" name="Text Box 1">
          <a:extLst>
            <a:ext uri="{FF2B5EF4-FFF2-40B4-BE49-F238E27FC236}">
              <a16:creationId xmlns:a16="http://schemas.microsoft.com/office/drawing/2014/main" id="{C8387E84-FC59-471E-BFE0-4259C55625F1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497" name="Text Box 1">
          <a:extLst>
            <a:ext uri="{FF2B5EF4-FFF2-40B4-BE49-F238E27FC236}">
              <a16:creationId xmlns:a16="http://schemas.microsoft.com/office/drawing/2014/main" id="{1ED99DA3-18ED-4ED9-8E86-71EDE8E6764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498" name="Text Box 1">
          <a:extLst>
            <a:ext uri="{FF2B5EF4-FFF2-40B4-BE49-F238E27FC236}">
              <a16:creationId xmlns:a16="http://schemas.microsoft.com/office/drawing/2014/main" id="{C413CB23-0B17-4EAA-9665-CF50E305AF05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499" name="Text Box 1">
          <a:extLst>
            <a:ext uri="{FF2B5EF4-FFF2-40B4-BE49-F238E27FC236}">
              <a16:creationId xmlns:a16="http://schemas.microsoft.com/office/drawing/2014/main" id="{343DC98B-31A7-4D5F-A6CC-7BEAE52E00C8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500" name="Text Box 1">
          <a:extLst>
            <a:ext uri="{FF2B5EF4-FFF2-40B4-BE49-F238E27FC236}">
              <a16:creationId xmlns:a16="http://schemas.microsoft.com/office/drawing/2014/main" id="{5E194C9C-0455-4C11-A7F2-34F8E9648BAB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501" name="Text Box 1">
          <a:extLst>
            <a:ext uri="{FF2B5EF4-FFF2-40B4-BE49-F238E27FC236}">
              <a16:creationId xmlns:a16="http://schemas.microsoft.com/office/drawing/2014/main" id="{D8A4A380-5548-4F84-800B-51F0A904985C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502" name="Text Box 1">
          <a:extLst>
            <a:ext uri="{FF2B5EF4-FFF2-40B4-BE49-F238E27FC236}">
              <a16:creationId xmlns:a16="http://schemas.microsoft.com/office/drawing/2014/main" id="{145E1DDF-9812-4319-9954-DC32A3E448BC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503" name="Text Box 1">
          <a:extLst>
            <a:ext uri="{FF2B5EF4-FFF2-40B4-BE49-F238E27FC236}">
              <a16:creationId xmlns:a16="http://schemas.microsoft.com/office/drawing/2014/main" id="{C35C0D0C-3DCB-49FF-8577-FA3CECF9EAA1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504" name="Text Box 1">
          <a:extLst>
            <a:ext uri="{FF2B5EF4-FFF2-40B4-BE49-F238E27FC236}">
              <a16:creationId xmlns:a16="http://schemas.microsoft.com/office/drawing/2014/main" id="{947D03E2-2A1F-4AFE-BA42-0669FFAECC8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505" name="Text Box 1">
          <a:extLst>
            <a:ext uri="{FF2B5EF4-FFF2-40B4-BE49-F238E27FC236}">
              <a16:creationId xmlns:a16="http://schemas.microsoft.com/office/drawing/2014/main" id="{28EE05ED-5598-4B97-8353-3B7A72675302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506" name="Text Box 1">
          <a:extLst>
            <a:ext uri="{FF2B5EF4-FFF2-40B4-BE49-F238E27FC236}">
              <a16:creationId xmlns:a16="http://schemas.microsoft.com/office/drawing/2014/main" id="{90048FD0-E9A5-47EF-9FAA-21AC55E0140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507" name="Text Box 1">
          <a:extLst>
            <a:ext uri="{FF2B5EF4-FFF2-40B4-BE49-F238E27FC236}">
              <a16:creationId xmlns:a16="http://schemas.microsoft.com/office/drawing/2014/main" id="{21A7D4A2-D14E-450F-A1B6-BAB7D59B328C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508" name="Text Box 1">
          <a:extLst>
            <a:ext uri="{FF2B5EF4-FFF2-40B4-BE49-F238E27FC236}">
              <a16:creationId xmlns:a16="http://schemas.microsoft.com/office/drawing/2014/main" id="{C7DE63FA-8842-4487-BEA0-8B91E4474BFC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509" name="Text Box 1">
          <a:extLst>
            <a:ext uri="{FF2B5EF4-FFF2-40B4-BE49-F238E27FC236}">
              <a16:creationId xmlns:a16="http://schemas.microsoft.com/office/drawing/2014/main" id="{EA5A4689-022D-4C2D-B069-7771C374825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510" name="Text Box 1">
          <a:extLst>
            <a:ext uri="{FF2B5EF4-FFF2-40B4-BE49-F238E27FC236}">
              <a16:creationId xmlns:a16="http://schemas.microsoft.com/office/drawing/2014/main" id="{7FF4E3FC-4396-43C9-999F-F065C9345118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511" name="Text Box 1">
          <a:extLst>
            <a:ext uri="{FF2B5EF4-FFF2-40B4-BE49-F238E27FC236}">
              <a16:creationId xmlns:a16="http://schemas.microsoft.com/office/drawing/2014/main" id="{0AC030DC-D7D9-4023-AF8E-F0430094B29E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512" name="Text Box 1">
          <a:extLst>
            <a:ext uri="{FF2B5EF4-FFF2-40B4-BE49-F238E27FC236}">
              <a16:creationId xmlns:a16="http://schemas.microsoft.com/office/drawing/2014/main" id="{9E48810A-5A49-4EA8-8895-20FCDB0A6D0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513" name="Text Box 1">
          <a:extLst>
            <a:ext uri="{FF2B5EF4-FFF2-40B4-BE49-F238E27FC236}">
              <a16:creationId xmlns:a16="http://schemas.microsoft.com/office/drawing/2014/main" id="{040F4049-9C23-441C-9F68-C6150058847D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514" name="Text Box 1">
          <a:extLst>
            <a:ext uri="{FF2B5EF4-FFF2-40B4-BE49-F238E27FC236}">
              <a16:creationId xmlns:a16="http://schemas.microsoft.com/office/drawing/2014/main" id="{B59B7D51-4726-41DF-A344-DFA4F7FD3A75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515" name="Text Box 1">
          <a:extLst>
            <a:ext uri="{FF2B5EF4-FFF2-40B4-BE49-F238E27FC236}">
              <a16:creationId xmlns:a16="http://schemas.microsoft.com/office/drawing/2014/main" id="{CB324A12-5EA0-4410-ADCD-2D2D1F26E50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516" name="Text Box 1">
          <a:extLst>
            <a:ext uri="{FF2B5EF4-FFF2-40B4-BE49-F238E27FC236}">
              <a16:creationId xmlns:a16="http://schemas.microsoft.com/office/drawing/2014/main" id="{1D68D8F5-3DBF-4977-8A27-007ADBD422F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517" name="Text Box 1">
          <a:extLst>
            <a:ext uri="{FF2B5EF4-FFF2-40B4-BE49-F238E27FC236}">
              <a16:creationId xmlns:a16="http://schemas.microsoft.com/office/drawing/2014/main" id="{EC86C730-2739-4E74-A5AD-1CC6CBDDEC92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518" name="Text Box 1">
          <a:extLst>
            <a:ext uri="{FF2B5EF4-FFF2-40B4-BE49-F238E27FC236}">
              <a16:creationId xmlns:a16="http://schemas.microsoft.com/office/drawing/2014/main" id="{87DD235B-9EBC-49DA-80AB-00437F1E8151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519" name="Text Box 1">
          <a:extLst>
            <a:ext uri="{FF2B5EF4-FFF2-40B4-BE49-F238E27FC236}">
              <a16:creationId xmlns:a16="http://schemas.microsoft.com/office/drawing/2014/main" id="{ECE6F0C5-6382-480B-8BBE-90B91E8B0651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520" name="Text Box 1">
          <a:extLst>
            <a:ext uri="{FF2B5EF4-FFF2-40B4-BE49-F238E27FC236}">
              <a16:creationId xmlns:a16="http://schemas.microsoft.com/office/drawing/2014/main" id="{CEB48D27-0EDA-445E-965D-ECB9A53F704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521" name="Text Box 1">
          <a:extLst>
            <a:ext uri="{FF2B5EF4-FFF2-40B4-BE49-F238E27FC236}">
              <a16:creationId xmlns:a16="http://schemas.microsoft.com/office/drawing/2014/main" id="{D90FF64D-41DE-46FB-9784-A661C07BB9B9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522" name="Text Box 1">
          <a:extLst>
            <a:ext uri="{FF2B5EF4-FFF2-40B4-BE49-F238E27FC236}">
              <a16:creationId xmlns:a16="http://schemas.microsoft.com/office/drawing/2014/main" id="{D8664E7E-752C-4362-8332-1B9946A8828D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523" name="Text Box 1">
          <a:extLst>
            <a:ext uri="{FF2B5EF4-FFF2-40B4-BE49-F238E27FC236}">
              <a16:creationId xmlns:a16="http://schemas.microsoft.com/office/drawing/2014/main" id="{2B18D727-77B5-4C2A-B876-294C79953D3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524" name="Text Box 1">
          <a:extLst>
            <a:ext uri="{FF2B5EF4-FFF2-40B4-BE49-F238E27FC236}">
              <a16:creationId xmlns:a16="http://schemas.microsoft.com/office/drawing/2014/main" id="{0CD19021-6F63-4616-B5CF-B819B1F836F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525" name="Text Box 1">
          <a:extLst>
            <a:ext uri="{FF2B5EF4-FFF2-40B4-BE49-F238E27FC236}">
              <a16:creationId xmlns:a16="http://schemas.microsoft.com/office/drawing/2014/main" id="{A1B2BB51-3B76-4746-B306-D93278EFD1EC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526" name="Text Box 1">
          <a:extLst>
            <a:ext uri="{FF2B5EF4-FFF2-40B4-BE49-F238E27FC236}">
              <a16:creationId xmlns:a16="http://schemas.microsoft.com/office/drawing/2014/main" id="{33021BB1-941D-4453-87AC-579B07F8B1C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527" name="Text Box 1">
          <a:extLst>
            <a:ext uri="{FF2B5EF4-FFF2-40B4-BE49-F238E27FC236}">
              <a16:creationId xmlns:a16="http://schemas.microsoft.com/office/drawing/2014/main" id="{C535F1C2-A842-4BDF-A3DF-D7F18C5C64FB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528" name="Text Box 1">
          <a:extLst>
            <a:ext uri="{FF2B5EF4-FFF2-40B4-BE49-F238E27FC236}">
              <a16:creationId xmlns:a16="http://schemas.microsoft.com/office/drawing/2014/main" id="{A5FD8746-5948-4AE3-877C-A2C7BAD3E441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529" name="Text Box 1">
          <a:extLst>
            <a:ext uri="{FF2B5EF4-FFF2-40B4-BE49-F238E27FC236}">
              <a16:creationId xmlns:a16="http://schemas.microsoft.com/office/drawing/2014/main" id="{A6FEA3F5-7DC2-48A7-B9A2-9E0588522DCF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530" name="Text Box 1">
          <a:extLst>
            <a:ext uri="{FF2B5EF4-FFF2-40B4-BE49-F238E27FC236}">
              <a16:creationId xmlns:a16="http://schemas.microsoft.com/office/drawing/2014/main" id="{D7772356-EDA4-4673-AB47-5713C0A18002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531" name="Text Box 1">
          <a:extLst>
            <a:ext uri="{FF2B5EF4-FFF2-40B4-BE49-F238E27FC236}">
              <a16:creationId xmlns:a16="http://schemas.microsoft.com/office/drawing/2014/main" id="{E81F55B3-06F5-4CA0-8DB7-095533E06DD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532" name="Text Box 1">
          <a:extLst>
            <a:ext uri="{FF2B5EF4-FFF2-40B4-BE49-F238E27FC236}">
              <a16:creationId xmlns:a16="http://schemas.microsoft.com/office/drawing/2014/main" id="{B2A280A5-9851-47F9-95E2-E0E5E4A88B5F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533" name="Text Box 1">
          <a:extLst>
            <a:ext uri="{FF2B5EF4-FFF2-40B4-BE49-F238E27FC236}">
              <a16:creationId xmlns:a16="http://schemas.microsoft.com/office/drawing/2014/main" id="{8EBE4086-3F44-4A73-AAC6-A5BB862FE2D2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534" name="Text Box 1">
          <a:extLst>
            <a:ext uri="{FF2B5EF4-FFF2-40B4-BE49-F238E27FC236}">
              <a16:creationId xmlns:a16="http://schemas.microsoft.com/office/drawing/2014/main" id="{F3CC24F9-2A76-4BF0-8E72-DC928FCACD08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535" name="Text Box 1">
          <a:extLst>
            <a:ext uri="{FF2B5EF4-FFF2-40B4-BE49-F238E27FC236}">
              <a16:creationId xmlns:a16="http://schemas.microsoft.com/office/drawing/2014/main" id="{AC17A5CA-3F01-45C2-A589-4D744374109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536" name="Text Box 1">
          <a:extLst>
            <a:ext uri="{FF2B5EF4-FFF2-40B4-BE49-F238E27FC236}">
              <a16:creationId xmlns:a16="http://schemas.microsoft.com/office/drawing/2014/main" id="{5E8EFB03-EE2F-49B3-A385-05FC94AA813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537" name="Text Box 1">
          <a:extLst>
            <a:ext uri="{FF2B5EF4-FFF2-40B4-BE49-F238E27FC236}">
              <a16:creationId xmlns:a16="http://schemas.microsoft.com/office/drawing/2014/main" id="{6AF375DA-EB03-4F2D-B267-ECB77C2D194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538" name="Text Box 1">
          <a:extLst>
            <a:ext uri="{FF2B5EF4-FFF2-40B4-BE49-F238E27FC236}">
              <a16:creationId xmlns:a16="http://schemas.microsoft.com/office/drawing/2014/main" id="{D316725A-77C3-4ADB-8B62-FAF864EAAF09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539" name="Text Box 1">
          <a:extLst>
            <a:ext uri="{FF2B5EF4-FFF2-40B4-BE49-F238E27FC236}">
              <a16:creationId xmlns:a16="http://schemas.microsoft.com/office/drawing/2014/main" id="{A7034926-3047-4172-9408-D3D1D16C1D05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540" name="Text Box 1">
          <a:extLst>
            <a:ext uri="{FF2B5EF4-FFF2-40B4-BE49-F238E27FC236}">
              <a16:creationId xmlns:a16="http://schemas.microsoft.com/office/drawing/2014/main" id="{DEC31ABC-0354-4440-8B02-8D770776895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541" name="Text Box 1">
          <a:extLst>
            <a:ext uri="{FF2B5EF4-FFF2-40B4-BE49-F238E27FC236}">
              <a16:creationId xmlns:a16="http://schemas.microsoft.com/office/drawing/2014/main" id="{67403169-04EA-4ABA-A0A7-8AC080A65C0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542" name="Text Box 1">
          <a:extLst>
            <a:ext uri="{FF2B5EF4-FFF2-40B4-BE49-F238E27FC236}">
              <a16:creationId xmlns:a16="http://schemas.microsoft.com/office/drawing/2014/main" id="{3357C913-5A24-41E9-88FA-6A78BAA81F96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543" name="Text Box 1">
          <a:extLst>
            <a:ext uri="{FF2B5EF4-FFF2-40B4-BE49-F238E27FC236}">
              <a16:creationId xmlns:a16="http://schemas.microsoft.com/office/drawing/2014/main" id="{3AEDB53F-5E3A-449A-B41E-41AC62975C42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544" name="Text Box 1">
          <a:extLst>
            <a:ext uri="{FF2B5EF4-FFF2-40B4-BE49-F238E27FC236}">
              <a16:creationId xmlns:a16="http://schemas.microsoft.com/office/drawing/2014/main" id="{61415B2B-C209-4C77-9EE9-7C6BB89CFE8B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545" name="Text Box 1">
          <a:extLst>
            <a:ext uri="{FF2B5EF4-FFF2-40B4-BE49-F238E27FC236}">
              <a16:creationId xmlns:a16="http://schemas.microsoft.com/office/drawing/2014/main" id="{B2CA89A8-7C92-429E-B916-AA566C9BF96D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546" name="Text Box 1">
          <a:extLst>
            <a:ext uri="{FF2B5EF4-FFF2-40B4-BE49-F238E27FC236}">
              <a16:creationId xmlns:a16="http://schemas.microsoft.com/office/drawing/2014/main" id="{4FC9F02B-01AC-43D7-A8F1-382C75CE5EF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547" name="Text Box 1">
          <a:extLst>
            <a:ext uri="{FF2B5EF4-FFF2-40B4-BE49-F238E27FC236}">
              <a16:creationId xmlns:a16="http://schemas.microsoft.com/office/drawing/2014/main" id="{B249A9AA-BA92-4264-BCDE-FEAFFE04BFD6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548" name="Text Box 1">
          <a:extLst>
            <a:ext uri="{FF2B5EF4-FFF2-40B4-BE49-F238E27FC236}">
              <a16:creationId xmlns:a16="http://schemas.microsoft.com/office/drawing/2014/main" id="{E0F7B82D-2361-42BA-AE70-58E4807EA686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549" name="Text Box 1">
          <a:extLst>
            <a:ext uri="{FF2B5EF4-FFF2-40B4-BE49-F238E27FC236}">
              <a16:creationId xmlns:a16="http://schemas.microsoft.com/office/drawing/2014/main" id="{22161410-423E-4B8D-8667-EE0E74ACB175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550" name="Text Box 1">
          <a:extLst>
            <a:ext uri="{FF2B5EF4-FFF2-40B4-BE49-F238E27FC236}">
              <a16:creationId xmlns:a16="http://schemas.microsoft.com/office/drawing/2014/main" id="{7CCB5720-E171-4F4B-B1F6-149840D891D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551" name="Text Box 1">
          <a:extLst>
            <a:ext uri="{FF2B5EF4-FFF2-40B4-BE49-F238E27FC236}">
              <a16:creationId xmlns:a16="http://schemas.microsoft.com/office/drawing/2014/main" id="{177B3E26-0E22-4544-8D29-5386B8785AD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552" name="Text Box 1">
          <a:extLst>
            <a:ext uri="{FF2B5EF4-FFF2-40B4-BE49-F238E27FC236}">
              <a16:creationId xmlns:a16="http://schemas.microsoft.com/office/drawing/2014/main" id="{C968C8CC-5FB3-440C-BD1B-FB0EA5495201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553" name="Text Box 1">
          <a:extLst>
            <a:ext uri="{FF2B5EF4-FFF2-40B4-BE49-F238E27FC236}">
              <a16:creationId xmlns:a16="http://schemas.microsoft.com/office/drawing/2014/main" id="{8E840EE2-0AFF-49C1-9519-4952BFDCD455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554" name="Text Box 1">
          <a:extLst>
            <a:ext uri="{FF2B5EF4-FFF2-40B4-BE49-F238E27FC236}">
              <a16:creationId xmlns:a16="http://schemas.microsoft.com/office/drawing/2014/main" id="{FB481B1C-E08D-434B-9B38-0A4FB71CD2F8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555" name="Text Box 1">
          <a:extLst>
            <a:ext uri="{FF2B5EF4-FFF2-40B4-BE49-F238E27FC236}">
              <a16:creationId xmlns:a16="http://schemas.microsoft.com/office/drawing/2014/main" id="{9A009815-9042-4619-8044-839623DE827E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556" name="Text Box 1">
          <a:extLst>
            <a:ext uri="{FF2B5EF4-FFF2-40B4-BE49-F238E27FC236}">
              <a16:creationId xmlns:a16="http://schemas.microsoft.com/office/drawing/2014/main" id="{B0AF7CD3-2639-474B-AC0F-3BBD4CBA0F0B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557" name="Text Box 1">
          <a:extLst>
            <a:ext uri="{FF2B5EF4-FFF2-40B4-BE49-F238E27FC236}">
              <a16:creationId xmlns:a16="http://schemas.microsoft.com/office/drawing/2014/main" id="{6FABCB97-77D6-43F4-802C-0E6E7552C91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558" name="Text Box 1">
          <a:extLst>
            <a:ext uri="{FF2B5EF4-FFF2-40B4-BE49-F238E27FC236}">
              <a16:creationId xmlns:a16="http://schemas.microsoft.com/office/drawing/2014/main" id="{CB812E12-B8AA-4019-B60E-9B09E8E8AD15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559" name="Text Box 1">
          <a:extLst>
            <a:ext uri="{FF2B5EF4-FFF2-40B4-BE49-F238E27FC236}">
              <a16:creationId xmlns:a16="http://schemas.microsoft.com/office/drawing/2014/main" id="{CD0BE63E-40DA-416B-9640-E39F84A003F2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560" name="Text Box 1">
          <a:extLst>
            <a:ext uri="{FF2B5EF4-FFF2-40B4-BE49-F238E27FC236}">
              <a16:creationId xmlns:a16="http://schemas.microsoft.com/office/drawing/2014/main" id="{F389AAF8-A79A-4503-9A45-AE2BC50B07A2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561" name="Text Box 1">
          <a:extLst>
            <a:ext uri="{FF2B5EF4-FFF2-40B4-BE49-F238E27FC236}">
              <a16:creationId xmlns:a16="http://schemas.microsoft.com/office/drawing/2014/main" id="{3706FA3A-10DB-401A-B440-AD6080768D2C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562" name="Text Box 1">
          <a:extLst>
            <a:ext uri="{FF2B5EF4-FFF2-40B4-BE49-F238E27FC236}">
              <a16:creationId xmlns:a16="http://schemas.microsoft.com/office/drawing/2014/main" id="{24F9A8DA-44EC-4DAB-88B6-2A74A94D6E6B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563" name="Text Box 1">
          <a:extLst>
            <a:ext uri="{FF2B5EF4-FFF2-40B4-BE49-F238E27FC236}">
              <a16:creationId xmlns:a16="http://schemas.microsoft.com/office/drawing/2014/main" id="{547129A0-984A-450E-A14E-E6000730F60F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564" name="Text Box 1">
          <a:extLst>
            <a:ext uri="{FF2B5EF4-FFF2-40B4-BE49-F238E27FC236}">
              <a16:creationId xmlns:a16="http://schemas.microsoft.com/office/drawing/2014/main" id="{3B44DD7E-32C2-4209-8718-9AC4D7A376E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565" name="Text Box 1">
          <a:extLst>
            <a:ext uri="{FF2B5EF4-FFF2-40B4-BE49-F238E27FC236}">
              <a16:creationId xmlns:a16="http://schemas.microsoft.com/office/drawing/2014/main" id="{9F9CDEDD-1B71-41D8-A364-906521529431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566" name="Text Box 1">
          <a:extLst>
            <a:ext uri="{FF2B5EF4-FFF2-40B4-BE49-F238E27FC236}">
              <a16:creationId xmlns:a16="http://schemas.microsoft.com/office/drawing/2014/main" id="{AA806FE1-4FB1-434F-A508-B159EC86F93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567" name="Text Box 1">
          <a:extLst>
            <a:ext uri="{FF2B5EF4-FFF2-40B4-BE49-F238E27FC236}">
              <a16:creationId xmlns:a16="http://schemas.microsoft.com/office/drawing/2014/main" id="{76FE708F-1D75-4F52-AA5E-4B28B475881F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568" name="Text Box 1">
          <a:extLst>
            <a:ext uri="{FF2B5EF4-FFF2-40B4-BE49-F238E27FC236}">
              <a16:creationId xmlns:a16="http://schemas.microsoft.com/office/drawing/2014/main" id="{31DBEF42-4EFC-4EF0-8134-16AB93ACE36C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569" name="Text Box 1">
          <a:extLst>
            <a:ext uri="{FF2B5EF4-FFF2-40B4-BE49-F238E27FC236}">
              <a16:creationId xmlns:a16="http://schemas.microsoft.com/office/drawing/2014/main" id="{23E91168-14AF-4970-9DD4-FFD4F3866E9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570" name="Text Box 1">
          <a:extLst>
            <a:ext uri="{FF2B5EF4-FFF2-40B4-BE49-F238E27FC236}">
              <a16:creationId xmlns:a16="http://schemas.microsoft.com/office/drawing/2014/main" id="{53995C1A-0F32-4639-8C33-C515630DF978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571" name="Text Box 1">
          <a:extLst>
            <a:ext uri="{FF2B5EF4-FFF2-40B4-BE49-F238E27FC236}">
              <a16:creationId xmlns:a16="http://schemas.microsoft.com/office/drawing/2014/main" id="{8B0EBFF9-7A43-45EA-A0F3-05E697F0D9C2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572" name="Text Box 1">
          <a:extLst>
            <a:ext uri="{FF2B5EF4-FFF2-40B4-BE49-F238E27FC236}">
              <a16:creationId xmlns:a16="http://schemas.microsoft.com/office/drawing/2014/main" id="{86EE0837-8A78-4868-8BEC-B58C7766DA1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573" name="Text Box 1">
          <a:extLst>
            <a:ext uri="{FF2B5EF4-FFF2-40B4-BE49-F238E27FC236}">
              <a16:creationId xmlns:a16="http://schemas.microsoft.com/office/drawing/2014/main" id="{D48F7723-13E2-49F9-AC2D-C2B0422593DF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574" name="Text Box 1">
          <a:extLst>
            <a:ext uri="{FF2B5EF4-FFF2-40B4-BE49-F238E27FC236}">
              <a16:creationId xmlns:a16="http://schemas.microsoft.com/office/drawing/2014/main" id="{B331FDDB-4DEB-418D-8CEB-0260B6E8954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575" name="Text Box 1">
          <a:extLst>
            <a:ext uri="{FF2B5EF4-FFF2-40B4-BE49-F238E27FC236}">
              <a16:creationId xmlns:a16="http://schemas.microsoft.com/office/drawing/2014/main" id="{84333900-55D1-4C80-95A6-7AB5CE5A6B0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576" name="Text Box 1">
          <a:extLst>
            <a:ext uri="{FF2B5EF4-FFF2-40B4-BE49-F238E27FC236}">
              <a16:creationId xmlns:a16="http://schemas.microsoft.com/office/drawing/2014/main" id="{3F54F679-55E9-49B0-8B75-F57A1E6E82D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577" name="Text Box 1">
          <a:extLst>
            <a:ext uri="{FF2B5EF4-FFF2-40B4-BE49-F238E27FC236}">
              <a16:creationId xmlns:a16="http://schemas.microsoft.com/office/drawing/2014/main" id="{5A6DB196-A70E-4FAD-8559-055CB525372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578" name="Text Box 1">
          <a:extLst>
            <a:ext uri="{FF2B5EF4-FFF2-40B4-BE49-F238E27FC236}">
              <a16:creationId xmlns:a16="http://schemas.microsoft.com/office/drawing/2014/main" id="{4BB8729C-3323-4D71-9E0E-94E416C7B076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579" name="Text Box 1">
          <a:extLst>
            <a:ext uri="{FF2B5EF4-FFF2-40B4-BE49-F238E27FC236}">
              <a16:creationId xmlns:a16="http://schemas.microsoft.com/office/drawing/2014/main" id="{3BEB802E-582A-4D08-B099-BA481E95A536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580" name="Text Box 1">
          <a:extLst>
            <a:ext uri="{FF2B5EF4-FFF2-40B4-BE49-F238E27FC236}">
              <a16:creationId xmlns:a16="http://schemas.microsoft.com/office/drawing/2014/main" id="{4969EB0E-813A-4CC3-9C77-D8ACF4070035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581" name="Text Box 1">
          <a:extLst>
            <a:ext uri="{FF2B5EF4-FFF2-40B4-BE49-F238E27FC236}">
              <a16:creationId xmlns:a16="http://schemas.microsoft.com/office/drawing/2014/main" id="{F4E66401-A865-4D4B-988A-B5C95CE6250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582" name="Text Box 1">
          <a:extLst>
            <a:ext uri="{FF2B5EF4-FFF2-40B4-BE49-F238E27FC236}">
              <a16:creationId xmlns:a16="http://schemas.microsoft.com/office/drawing/2014/main" id="{7767F1F1-71AE-4AF5-9FA7-4BC0BE205A0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583" name="Text Box 1">
          <a:extLst>
            <a:ext uri="{FF2B5EF4-FFF2-40B4-BE49-F238E27FC236}">
              <a16:creationId xmlns:a16="http://schemas.microsoft.com/office/drawing/2014/main" id="{87AED662-D965-4D97-8151-A43A242715F5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584" name="Text Box 1">
          <a:extLst>
            <a:ext uri="{FF2B5EF4-FFF2-40B4-BE49-F238E27FC236}">
              <a16:creationId xmlns:a16="http://schemas.microsoft.com/office/drawing/2014/main" id="{7FD16A96-7129-47C6-A80A-C404AA87C3AF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585" name="Text Box 1">
          <a:extLst>
            <a:ext uri="{FF2B5EF4-FFF2-40B4-BE49-F238E27FC236}">
              <a16:creationId xmlns:a16="http://schemas.microsoft.com/office/drawing/2014/main" id="{A05E5FD7-277F-4555-8C13-86DA909AD6C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586" name="Text Box 1">
          <a:extLst>
            <a:ext uri="{FF2B5EF4-FFF2-40B4-BE49-F238E27FC236}">
              <a16:creationId xmlns:a16="http://schemas.microsoft.com/office/drawing/2014/main" id="{A6ECECC4-47FA-4FA9-B57C-BC765BD81BF2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587" name="Text Box 1">
          <a:extLst>
            <a:ext uri="{FF2B5EF4-FFF2-40B4-BE49-F238E27FC236}">
              <a16:creationId xmlns:a16="http://schemas.microsoft.com/office/drawing/2014/main" id="{0234CA1C-ACEF-4F4A-9DCB-3F68B9F9CD9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588" name="Text Box 1">
          <a:extLst>
            <a:ext uri="{FF2B5EF4-FFF2-40B4-BE49-F238E27FC236}">
              <a16:creationId xmlns:a16="http://schemas.microsoft.com/office/drawing/2014/main" id="{6B2579F8-ECA4-4CCF-BE0F-250352B32B7B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589" name="Text Box 1">
          <a:extLst>
            <a:ext uri="{FF2B5EF4-FFF2-40B4-BE49-F238E27FC236}">
              <a16:creationId xmlns:a16="http://schemas.microsoft.com/office/drawing/2014/main" id="{47E1FEBF-C5C2-4C19-BF86-2C5CB1FDD6C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590" name="Text Box 1">
          <a:extLst>
            <a:ext uri="{FF2B5EF4-FFF2-40B4-BE49-F238E27FC236}">
              <a16:creationId xmlns:a16="http://schemas.microsoft.com/office/drawing/2014/main" id="{5B46CFCE-FDFB-416B-AA55-ED1D65FBC45F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591" name="Text Box 1">
          <a:extLst>
            <a:ext uri="{FF2B5EF4-FFF2-40B4-BE49-F238E27FC236}">
              <a16:creationId xmlns:a16="http://schemas.microsoft.com/office/drawing/2014/main" id="{FE85ACE2-A609-4CF6-A4D9-FD1BEDC07C9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592" name="Text Box 1">
          <a:extLst>
            <a:ext uri="{FF2B5EF4-FFF2-40B4-BE49-F238E27FC236}">
              <a16:creationId xmlns:a16="http://schemas.microsoft.com/office/drawing/2014/main" id="{0F8FE068-E7B1-4189-A26E-8DB07FCC6C3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593" name="Text Box 1">
          <a:extLst>
            <a:ext uri="{FF2B5EF4-FFF2-40B4-BE49-F238E27FC236}">
              <a16:creationId xmlns:a16="http://schemas.microsoft.com/office/drawing/2014/main" id="{28A6CDC7-BE8B-4CA7-B8DE-704FF9B6182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594" name="Text Box 1">
          <a:extLst>
            <a:ext uri="{FF2B5EF4-FFF2-40B4-BE49-F238E27FC236}">
              <a16:creationId xmlns:a16="http://schemas.microsoft.com/office/drawing/2014/main" id="{B2CD6D26-BF74-46A6-823F-B40228972BBB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595" name="Text Box 1">
          <a:extLst>
            <a:ext uri="{FF2B5EF4-FFF2-40B4-BE49-F238E27FC236}">
              <a16:creationId xmlns:a16="http://schemas.microsoft.com/office/drawing/2014/main" id="{F2552095-FDFC-4D79-9ED8-B08017D3536D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596" name="Text Box 1">
          <a:extLst>
            <a:ext uri="{FF2B5EF4-FFF2-40B4-BE49-F238E27FC236}">
              <a16:creationId xmlns:a16="http://schemas.microsoft.com/office/drawing/2014/main" id="{54E1E8EB-2AD2-4BE0-8940-F548D6B8A2DC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597" name="Text Box 1">
          <a:extLst>
            <a:ext uri="{FF2B5EF4-FFF2-40B4-BE49-F238E27FC236}">
              <a16:creationId xmlns:a16="http://schemas.microsoft.com/office/drawing/2014/main" id="{4A574B98-37C8-45DB-8D22-E8319BF33DAB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598" name="Text Box 1">
          <a:extLst>
            <a:ext uri="{FF2B5EF4-FFF2-40B4-BE49-F238E27FC236}">
              <a16:creationId xmlns:a16="http://schemas.microsoft.com/office/drawing/2014/main" id="{6C988D5E-E094-43E3-B14B-BC09E6D807E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599" name="Text Box 1">
          <a:extLst>
            <a:ext uri="{FF2B5EF4-FFF2-40B4-BE49-F238E27FC236}">
              <a16:creationId xmlns:a16="http://schemas.microsoft.com/office/drawing/2014/main" id="{1F0B4677-6CE7-4C0C-AA54-4BE7891341C1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600" name="Text Box 1">
          <a:extLst>
            <a:ext uri="{FF2B5EF4-FFF2-40B4-BE49-F238E27FC236}">
              <a16:creationId xmlns:a16="http://schemas.microsoft.com/office/drawing/2014/main" id="{90D781BE-A3A0-465B-BCE5-D35A9C6E8EDB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601" name="Text Box 1">
          <a:extLst>
            <a:ext uri="{FF2B5EF4-FFF2-40B4-BE49-F238E27FC236}">
              <a16:creationId xmlns:a16="http://schemas.microsoft.com/office/drawing/2014/main" id="{8F5BCE77-8AF0-4964-9A8A-52D1DC31C8E2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602" name="Text Box 1">
          <a:extLst>
            <a:ext uri="{FF2B5EF4-FFF2-40B4-BE49-F238E27FC236}">
              <a16:creationId xmlns:a16="http://schemas.microsoft.com/office/drawing/2014/main" id="{9F80D3F7-5B0A-4578-BD9A-B8A60B1B1ACE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603" name="Text Box 1">
          <a:extLst>
            <a:ext uri="{FF2B5EF4-FFF2-40B4-BE49-F238E27FC236}">
              <a16:creationId xmlns:a16="http://schemas.microsoft.com/office/drawing/2014/main" id="{AFBEB98C-004C-4C82-BF8A-83CE3AB6EBC9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604" name="Text Box 1">
          <a:extLst>
            <a:ext uri="{FF2B5EF4-FFF2-40B4-BE49-F238E27FC236}">
              <a16:creationId xmlns:a16="http://schemas.microsoft.com/office/drawing/2014/main" id="{9C518D55-74F3-4870-81A4-C985B0619338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605" name="Text Box 1">
          <a:extLst>
            <a:ext uri="{FF2B5EF4-FFF2-40B4-BE49-F238E27FC236}">
              <a16:creationId xmlns:a16="http://schemas.microsoft.com/office/drawing/2014/main" id="{D3F32AC4-769D-43EE-8E64-24655E71CCD9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606" name="Text Box 1">
          <a:extLst>
            <a:ext uri="{FF2B5EF4-FFF2-40B4-BE49-F238E27FC236}">
              <a16:creationId xmlns:a16="http://schemas.microsoft.com/office/drawing/2014/main" id="{D4917D66-D078-4ADC-9048-971EBCF2B34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607" name="Text Box 1">
          <a:extLst>
            <a:ext uri="{FF2B5EF4-FFF2-40B4-BE49-F238E27FC236}">
              <a16:creationId xmlns:a16="http://schemas.microsoft.com/office/drawing/2014/main" id="{11126C72-2CD3-4574-8DF9-8C4FC80DED72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608" name="Text Box 1">
          <a:extLst>
            <a:ext uri="{FF2B5EF4-FFF2-40B4-BE49-F238E27FC236}">
              <a16:creationId xmlns:a16="http://schemas.microsoft.com/office/drawing/2014/main" id="{791886BF-B5BD-4A23-A03B-0EC1FA9B2081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609" name="Text Box 1">
          <a:extLst>
            <a:ext uri="{FF2B5EF4-FFF2-40B4-BE49-F238E27FC236}">
              <a16:creationId xmlns:a16="http://schemas.microsoft.com/office/drawing/2014/main" id="{78CB6767-2FD7-4D6F-BCA3-2B961C685DF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610" name="Text Box 1">
          <a:extLst>
            <a:ext uri="{FF2B5EF4-FFF2-40B4-BE49-F238E27FC236}">
              <a16:creationId xmlns:a16="http://schemas.microsoft.com/office/drawing/2014/main" id="{CA6245AA-073D-4A98-9B35-C86E7866F0D8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611" name="Text Box 1">
          <a:extLst>
            <a:ext uri="{FF2B5EF4-FFF2-40B4-BE49-F238E27FC236}">
              <a16:creationId xmlns:a16="http://schemas.microsoft.com/office/drawing/2014/main" id="{33CE0AD6-0BD3-47E3-ADED-20BCABFAB768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612" name="Text Box 1">
          <a:extLst>
            <a:ext uri="{FF2B5EF4-FFF2-40B4-BE49-F238E27FC236}">
              <a16:creationId xmlns:a16="http://schemas.microsoft.com/office/drawing/2014/main" id="{AD8E4BA4-5F48-439A-BD02-517DF5F692D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613" name="Text Box 1">
          <a:extLst>
            <a:ext uri="{FF2B5EF4-FFF2-40B4-BE49-F238E27FC236}">
              <a16:creationId xmlns:a16="http://schemas.microsoft.com/office/drawing/2014/main" id="{AFCC75E2-4D49-42BC-B31F-0AED80F0382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614" name="Text Box 1">
          <a:extLst>
            <a:ext uri="{FF2B5EF4-FFF2-40B4-BE49-F238E27FC236}">
              <a16:creationId xmlns:a16="http://schemas.microsoft.com/office/drawing/2014/main" id="{28624FEF-016C-45FB-A1C9-3402E59ECB5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615" name="Text Box 1">
          <a:extLst>
            <a:ext uri="{FF2B5EF4-FFF2-40B4-BE49-F238E27FC236}">
              <a16:creationId xmlns:a16="http://schemas.microsoft.com/office/drawing/2014/main" id="{2DC1BEF9-BB69-4673-AA6C-FBC3FEFC1E6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616" name="Text Box 1">
          <a:extLst>
            <a:ext uri="{FF2B5EF4-FFF2-40B4-BE49-F238E27FC236}">
              <a16:creationId xmlns:a16="http://schemas.microsoft.com/office/drawing/2014/main" id="{2CE44AA6-52F7-4ED9-93F3-0F767A6A4A2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617" name="Text Box 1">
          <a:extLst>
            <a:ext uri="{FF2B5EF4-FFF2-40B4-BE49-F238E27FC236}">
              <a16:creationId xmlns:a16="http://schemas.microsoft.com/office/drawing/2014/main" id="{14BA495E-8AAB-40BC-B030-70F46451AC12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618" name="Text Box 1">
          <a:extLst>
            <a:ext uri="{FF2B5EF4-FFF2-40B4-BE49-F238E27FC236}">
              <a16:creationId xmlns:a16="http://schemas.microsoft.com/office/drawing/2014/main" id="{67644A29-5152-491E-95A1-53AA489EB238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619" name="Text Box 1">
          <a:extLst>
            <a:ext uri="{FF2B5EF4-FFF2-40B4-BE49-F238E27FC236}">
              <a16:creationId xmlns:a16="http://schemas.microsoft.com/office/drawing/2014/main" id="{4E950B13-21FC-487A-8821-6743248DCFE1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620" name="Text Box 1">
          <a:extLst>
            <a:ext uri="{FF2B5EF4-FFF2-40B4-BE49-F238E27FC236}">
              <a16:creationId xmlns:a16="http://schemas.microsoft.com/office/drawing/2014/main" id="{C9D009D2-3F11-4AF1-A2F7-CD69131FE4E9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621" name="Text Box 1">
          <a:extLst>
            <a:ext uri="{FF2B5EF4-FFF2-40B4-BE49-F238E27FC236}">
              <a16:creationId xmlns:a16="http://schemas.microsoft.com/office/drawing/2014/main" id="{9B8FE826-416A-436D-8A24-790874A47F0E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622" name="Text Box 1">
          <a:extLst>
            <a:ext uri="{FF2B5EF4-FFF2-40B4-BE49-F238E27FC236}">
              <a16:creationId xmlns:a16="http://schemas.microsoft.com/office/drawing/2014/main" id="{15FAE6FC-F69B-44A9-9989-350BD7201B08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623" name="Text Box 1">
          <a:extLst>
            <a:ext uri="{FF2B5EF4-FFF2-40B4-BE49-F238E27FC236}">
              <a16:creationId xmlns:a16="http://schemas.microsoft.com/office/drawing/2014/main" id="{F4214759-D927-4BFC-BDBA-0CF6FACCE3A6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624" name="Text Box 1">
          <a:extLst>
            <a:ext uri="{FF2B5EF4-FFF2-40B4-BE49-F238E27FC236}">
              <a16:creationId xmlns:a16="http://schemas.microsoft.com/office/drawing/2014/main" id="{5DD82F15-4F6B-45E0-AE0A-C2CB7D536E0B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625" name="Text Box 1">
          <a:extLst>
            <a:ext uri="{FF2B5EF4-FFF2-40B4-BE49-F238E27FC236}">
              <a16:creationId xmlns:a16="http://schemas.microsoft.com/office/drawing/2014/main" id="{A713CC67-E5E3-4286-A6E7-423A957C3A68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626" name="Text Box 1">
          <a:extLst>
            <a:ext uri="{FF2B5EF4-FFF2-40B4-BE49-F238E27FC236}">
              <a16:creationId xmlns:a16="http://schemas.microsoft.com/office/drawing/2014/main" id="{D9262A3C-57CC-42D0-A102-A4E8C76EC50D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627" name="Text Box 1">
          <a:extLst>
            <a:ext uri="{FF2B5EF4-FFF2-40B4-BE49-F238E27FC236}">
              <a16:creationId xmlns:a16="http://schemas.microsoft.com/office/drawing/2014/main" id="{02DB53FA-6D74-410F-BD9A-F73C48EDC959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628" name="Text Box 1">
          <a:extLst>
            <a:ext uri="{FF2B5EF4-FFF2-40B4-BE49-F238E27FC236}">
              <a16:creationId xmlns:a16="http://schemas.microsoft.com/office/drawing/2014/main" id="{340D6141-0D08-4614-9AFF-B21CDB8F7C6B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629" name="Text Box 1">
          <a:extLst>
            <a:ext uri="{FF2B5EF4-FFF2-40B4-BE49-F238E27FC236}">
              <a16:creationId xmlns:a16="http://schemas.microsoft.com/office/drawing/2014/main" id="{931DD64A-CE86-4E79-BD4E-8152602E26EF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630" name="Text Box 1">
          <a:extLst>
            <a:ext uri="{FF2B5EF4-FFF2-40B4-BE49-F238E27FC236}">
              <a16:creationId xmlns:a16="http://schemas.microsoft.com/office/drawing/2014/main" id="{8F784F29-2B29-4DE3-BB51-D76465DC2871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631" name="Text Box 1">
          <a:extLst>
            <a:ext uri="{FF2B5EF4-FFF2-40B4-BE49-F238E27FC236}">
              <a16:creationId xmlns:a16="http://schemas.microsoft.com/office/drawing/2014/main" id="{B1B9C554-4B38-4351-84F6-5BEE089CE486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632" name="Text Box 1">
          <a:extLst>
            <a:ext uri="{FF2B5EF4-FFF2-40B4-BE49-F238E27FC236}">
              <a16:creationId xmlns:a16="http://schemas.microsoft.com/office/drawing/2014/main" id="{E988F4B7-04A2-4A3F-8090-DEA21205DF4E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633" name="Text Box 1">
          <a:extLst>
            <a:ext uri="{FF2B5EF4-FFF2-40B4-BE49-F238E27FC236}">
              <a16:creationId xmlns:a16="http://schemas.microsoft.com/office/drawing/2014/main" id="{129258F6-FF84-4558-B81B-F7F1CF81FC58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634" name="Text Box 1">
          <a:extLst>
            <a:ext uri="{FF2B5EF4-FFF2-40B4-BE49-F238E27FC236}">
              <a16:creationId xmlns:a16="http://schemas.microsoft.com/office/drawing/2014/main" id="{2BC3D289-9D59-41F5-8D9E-7DE82A91BBEB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635" name="Text Box 1">
          <a:extLst>
            <a:ext uri="{FF2B5EF4-FFF2-40B4-BE49-F238E27FC236}">
              <a16:creationId xmlns:a16="http://schemas.microsoft.com/office/drawing/2014/main" id="{64ECD44F-339B-490F-A154-ADE12FE36155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636" name="Text Box 1">
          <a:extLst>
            <a:ext uri="{FF2B5EF4-FFF2-40B4-BE49-F238E27FC236}">
              <a16:creationId xmlns:a16="http://schemas.microsoft.com/office/drawing/2014/main" id="{FA29A9F2-D28E-4599-A9E5-76C5B2B088E9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637" name="Text Box 1">
          <a:extLst>
            <a:ext uri="{FF2B5EF4-FFF2-40B4-BE49-F238E27FC236}">
              <a16:creationId xmlns:a16="http://schemas.microsoft.com/office/drawing/2014/main" id="{603382E1-5A61-477F-A004-773CFAC5E73E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638" name="Text Box 1">
          <a:extLst>
            <a:ext uri="{FF2B5EF4-FFF2-40B4-BE49-F238E27FC236}">
              <a16:creationId xmlns:a16="http://schemas.microsoft.com/office/drawing/2014/main" id="{20BEEEBB-169A-4040-A882-9FD6DF84567B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639" name="Text Box 1">
          <a:extLst>
            <a:ext uri="{FF2B5EF4-FFF2-40B4-BE49-F238E27FC236}">
              <a16:creationId xmlns:a16="http://schemas.microsoft.com/office/drawing/2014/main" id="{162206AE-71C0-4F26-AA89-54590729D6F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640" name="Text Box 1">
          <a:extLst>
            <a:ext uri="{FF2B5EF4-FFF2-40B4-BE49-F238E27FC236}">
              <a16:creationId xmlns:a16="http://schemas.microsoft.com/office/drawing/2014/main" id="{B4DAF501-D60A-4827-BEAF-1BFE55EE0E28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641" name="Text Box 1">
          <a:extLst>
            <a:ext uri="{FF2B5EF4-FFF2-40B4-BE49-F238E27FC236}">
              <a16:creationId xmlns:a16="http://schemas.microsoft.com/office/drawing/2014/main" id="{C9494732-272A-45F0-995A-D46715CC213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642" name="Text Box 1">
          <a:extLst>
            <a:ext uri="{FF2B5EF4-FFF2-40B4-BE49-F238E27FC236}">
              <a16:creationId xmlns:a16="http://schemas.microsoft.com/office/drawing/2014/main" id="{FF7DD0B6-3CBE-4D93-A341-5F55A65085F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643" name="Text Box 1">
          <a:extLst>
            <a:ext uri="{FF2B5EF4-FFF2-40B4-BE49-F238E27FC236}">
              <a16:creationId xmlns:a16="http://schemas.microsoft.com/office/drawing/2014/main" id="{B9FF3D4A-E1AC-4B44-AACE-BD034B8FF1E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644" name="Text Box 1">
          <a:extLst>
            <a:ext uri="{FF2B5EF4-FFF2-40B4-BE49-F238E27FC236}">
              <a16:creationId xmlns:a16="http://schemas.microsoft.com/office/drawing/2014/main" id="{B9E4A38E-E315-4360-8EFB-1ECB721CBD8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645" name="Text Box 1">
          <a:extLst>
            <a:ext uri="{FF2B5EF4-FFF2-40B4-BE49-F238E27FC236}">
              <a16:creationId xmlns:a16="http://schemas.microsoft.com/office/drawing/2014/main" id="{11197D21-6491-4418-9A28-B2900F4C0D2D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646" name="Text Box 1">
          <a:extLst>
            <a:ext uri="{FF2B5EF4-FFF2-40B4-BE49-F238E27FC236}">
              <a16:creationId xmlns:a16="http://schemas.microsoft.com/office/drawing/2014/main" id="{24BD69E2-38A1-42A6-A853-2253765589B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647" name="Text Box 1">
          <a:extLst>
            <a:ext uri="{FF2B5EF4-FFF2-40B4-BE49-F238E27FC236}">
              <a16:creationId xmlns:a16="http://schemas.microsoft.com/office/drawing/2014/main" id="{203C3397-4F55-4387-A489-681674E19058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648" name="Text Box 1">
          <a:extLst>
            <a:ext uri="{FF2B5EF4-FFF2-40B4-BE49-F238E27FC236}">
              <a16:creationId xmlns:a16="http://schemas.microsoft.com/office/drawing/2014/main" id="{676ACE18-688B-4A9F-8038-DBADFE75952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649" name="Text Box 1">
          <a:extLst>
            <a:ext uri="{FF2B5EF4-FFF2-40B4-BE49-F238E27FC236}">
              <a16:creationId xmlns:a16="http://schemas.microsoft.com/office/drawing/2014/main" id="{36834312-E449-459C-B1E9-D21AF301A76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650" name="Text Box 1">
          <a:extLst>
            <a:ext uri="{FF2B5EF4-FFF2-40B4-BE49-F238E27FC236}">
              <a16:creationId xmlns:a16="http://schemas.microsoft.com/office/drawing/2014/main" id="{C1CAC1E8-63E1-455C-8AAA-B36FD545C11E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651" name="Text Box 1">
          <a:extLst>
            <a:ext uri="{FF2B5EF4-FFF2-40B4-BE49-F238E27FC236}">
              <a16:creationId xmlns:a16="http://schemas.microsoft.com/office/drawing/2014/main" id="{CD65D284-73DD-46DC-8EBE-D22CE8D4529E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652" name="Text Box 1">
          <a:extLst>
            <a:ext uri="{FF2B5EF4-FFF2-40B4-BE49-F238E27FC236}">
              <a16:creationId xmlns:a16="http://schemas.microsoft.com/office/drawing/2014/main" id="{3331F372-58B5-4655-AE6F-9B3A4F30DFB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653" name="Text Box 1">
          <a:extLst>
            <a:ext uri="{FF2B5EF4-FFF2-40B4-BE49-F238E27FC236}">
              <a16:creationId xmlns:a16="http://schemas.microsoft.com/office/drawing/2014/main" id="{362D327E-7FAE-46D6-A9F0-94504FA5C425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654" name="Text Box 1">
          <a:extLst>
            <a:ext uri="{FF2B5EF4-FFF2-40B4-BE49-F238E27FC236}">
              <a16:creationId xmlns:a16="http://schemas.microsoft.com/office/drawing/2014/main" id="{8B390D28-6DE0-4841-AC68-6EA26A2367E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655" name="Text Box 1">
          <a:extLst>
            <a:ext uri="{FF2B5EF4-FFF2-40B4-BE49-F238E27FC236}">
              <a16:creationId xmlns:a16="http://schemas.microsoft.com/office/drawing/2014/main" id="{77E167E0-18E1-432D-A853-5B2FD93C57B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656" name="Text Box 1">
          <a:extLst>
            <a:ext uri="{FF2B5EF4-FFF2-40B4-BE49-F238E27FC236}">
              <a16:creationId xmlns:a16="http://schemas.microsoft.com/office/drawing/2014/main" id="{F38BDA86-B87B-409F-B94C-CA0A2B93CCD6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657" name="Text Box 1">
          <a:extLst>
            <a:ext uri="{FF2B5EF4-FFF2-40B4-BE49-F238E27FC236}">
              <a16:creationId xmlns:a16="http://schemas.microsoft.com/office/drawing/2014/main" id="{5BDEA3B8-0203-43E4-A341-EAFFF3014152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658" name="Text Box 1">
          <a:extLst>
            <a:ext uri="{FF2B5EF4-FFF2-40B4-BE49-F238E27FC236}">
              <a16:creationId xmlns:a16="http://schemas.microsoft.com/office/drawing/2014/main" id="{478B649A-ACF4-4093-8FED-0620F65B486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659" name="Text Box 1">
          <a:extLst>
            <a:ext uri="{FF2B5EF4-FFF2-40B4-BE49-F238E27FC236}">
              <a16:creationId xmlns:a16="http://schemas.microsoft.com/office/drawing/2014/main" id="{ACD4CAE5-5293-44C1-A705-562EBB67FEA2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660" name="Text Box 1">
          <a:extLst>
            <a:ext uri="{FF2B5EF4-FFF2-40B4-BE49-F238E27FC236}">
              <a16:creationId xmlns:a16="http://schemas.microsoft.com/office/drawing/2014/main" id="{A9FE1329-1531-44A7-8BDF-3E173CE3817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661" name="Text Box 1">
          <a:extLst>
            <a:ext uri="{FF2B5EF4-FFF2-40B4-BE49-F238E27FC236}">
              <a16:creationId xmlns:a16="http://schemas.microsoft.com/office/drawing/2014/main" id="{D6F9529E-2947-422B-B2B9-748D3D334752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662" name="Text Box 1">
          <a:extLst>
            <a:ext uri="{FF2B5EF4-FFF2-40B4-BE49-F238E27FC236}">
              <a16:creationId xmlns:a16="http://schemas.microsoft.com/office/drawing/2014/main" id="{561AA430-3B1D-4943-B087-A053C962DC4B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663" name="Text Box 1">
          <a:extLst>
            <a:ext uri="{FF2B5EF4-FFF2-40B4-BE49-F238E27FC236}">
              <a16:creationId xmlns:a16="http://schemas.microsoft.com/office/drawing/2014/main" id="{1027C990-1797-4C64-9AE5-4AAFB23D246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664" name="Text Box 1">
          <a:extLst>
            <a:ext uri="{FF2B5EF4-FFF2-40B4-BE49-F238E27FC236}">
              <a16:creationId xmlns:a16="http://schemas.microsoft.com/office/drawing/2014/main" id="{3D051C70-BE76-449B-9E27-347BADEE53D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665" name="Text Box 1">
          <a:extLst>
            <a:ext uri="{FF2B5EF4-FFF2-40B4-BE49-F238E27FC236}">
              <a16:creationId xmlns:a16="http://schemas.microsoft.com/office/drawing/2014/main" id="{5A8344D0-9C0A-4A1E-B86F-63B4B90B058B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666" name="Text Box 1">
          <a:extLst>
            <a:ext uri="{FF2B5EF4-FFF2-40B4-BE49-F238E27FC236}">
              <a16:creationId xmlns:a16="http://schemas.microsoft.com/office/drawing/2014/main" id="{C6EE68F6-3B6D-4923-8948-33993369EBFC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667" name="Text Box 1">
          <a:extLst>
            <a:ext uri="{FF2B5EF4-FFF2-40B4-BE49-F238E27FC236}">
              <a16:creationId xmlns:a16="http://schemas.microsoft.com/office/drawing/2014/main" id="{0303B478-7C24-4D71-AB00-E5EFFC4D34FE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668" name="Text Box 1">
          <a:extLst>
            <a:ext uri="{FF2B5EF4-FFF2-40B4-BE49-F238E27FC236}">
              <a16:creationId xmlns:a16="http://schemas.microsoft.com/office/drawing/2014/main" id="{9C079AAC-945B-4D6A-84AC-886C96A7336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669" name="Text Box 1">
          <a:extLst>
            <a:ext uri="{FF2B5EF4-FFF2-40B4-BE49-F238E27FC236}">
              <a16:creationId xmlns:a16="http://schemas.microsoft.com/office/drawing/2014/main" id="{78FD0489-E04A-447E-BE4F-10F720A68EC2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670" name="Text Box 1">
          <a:extLst>
            <a:ext uri="{FF2B5EF4-FFF2-40B4-BE49-F238E27FC236}">
              <a16:creationId xmlns:a16="http://schemas.microsoft.com/office/drawing/2014/main" id="{A81E7451-243B-47C1-A078-8BBD9BF958BB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671" name="Text Box 1">
          <a:extLst>
            <a:ext uri="{FF2B5EF4-FFF2-40B4-BE49-F238E27FC236}">
              <a16:creationId xmlns:a16="http://schemas.microsoft.com/office/drawing/2014/main" id="{8E5C7F0F-0371-492F-87BF-56CBC1913405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672" name="Text Box 1">
          <a:extLst>
            <a:ext uri="{FF2B5EF4-FFF2-40B4-BE49-F238E27FC236}">
              <a16:creationId xmlns:a16="http://schemas.microsoft.com/office/drawing/2014/main" id="{88E40CF5-9342-4AAA-8769-ECC61977753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673" name="Text Box 1">
          <a:extLst>
            <a:ext uri="{FF2B5EF4-FFF2-40B4-BE49-F238E27FC236}">
              <a16:creationId xmlns:a16="http://schemas.microsoft.com/office/drawing/2014/main" id="{B8CBE026-BC61-43F0-8859-4B910C8AE6FB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674" name="Text Box 1">
          <a:extLst>
            <a:ext uri="{FF2B5EF4-FFF2-40B4-BE49-F238E27FC236}">
              <a16:creationId xmlns:a16="http://schemas.microsoft.com/office/drawing/2014/main" id="{58EADB8F-8771-4052-BAFB-608F656E5686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675" name="Text Box 1">
          <a:extLst>
            <a:ext uri="{FF2B5EF4-FFF2-40B4-BE49-F238E27FC236}">
              <a16:creationId xmlns:a16="http://schemas.microsoft.com/office/drawing/2014/main" id="{E8FEFCFC-43D1-4D2B-9D98-D8E7F0AF1E5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676" name="Text Box 1">
          <a:extLst>
            <a:ext uri="{FF2B5EF4-FFF2-40B4-BE49-F238E27FC236}">
              <a16:creationId xmlns:a16="http://schemas.microsoft.com/office/drawing/2014/main" id="{D54781B3-6752-4460-A527-59AC7D87DF95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677" name="Text Box 1">
          <a:extLst>
            <a:ext uri="{FF2B5EF4-FFF2-40B4-BE49-F238E27FC236}">
              <a16:creationId xmlns:a16="http://schemas.microsoft.com/office/drawing/2014/main" id="{2FB447C4-DFFE-4A08-9099-5131F5593CE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678" name="Text Box 1">
          <a:extLst>
            <a:ext uri="{FF2B5EF4-FFF2-40B4-BE49-F238E27FC236}">
              <a16:creationId xmlns:a16="http://schemas.microsoft.com/office/drawing/2014/main" id="{90A650AE-79BC-4256-B777-A8D83A1ED73F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679" name="Text Box 1">
          <a:extLst>
            <a:ext uri="{FF2B5EF4-FFF2-40B4-BE49-F238E27FC236}">
              <a16:creationId xmlns:a16="http://schemas.microsoft.com/office/drawing/2014/main" id="{2420DC5A-6EAC-46F8-BBD6-00A86AF8FE3F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680" name="Text Box 1">
          <a:extLst>
            <a:ext uri="{FF2B5EF4-FFF2-40B4-BE49-F238E27FC236}">
              <a16:creationId xmlns:a16="http://schemas.microsoft.com/office/drawing/2014/main" id="{69D00218-7808-489B-B664-5CADABF816BD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681" name="Text Box 1">
          <a:extLst>
            <a:ext uri="{FF2B5EF4-FFF2-40B4-BE49-F238E27FC236}">
              <a16:creationId xmlns:a16="http://schemas.microsoft.com/office/drawing/2014/main" id="{32CE9B27-D33E-4DBE-A7BE-083B4DDAB27E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682" name="Text Box 1">
          <a:extLst>
            <a:ext uri="{FF2B5EF4-FFF2-40B4-BE49-F238E27FC236}">
              <a16:creationId xmlns:a16="http://schemas.microsoft.com/office/drawing/2014/main" id="{8E8E7B78-1A1B-4376-A981-A50A2923FD81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683" name="Text Box 1">
          <a:extLst>
            <a:ext uri="{FF2B5EF4-FFF2-40B4-BE49-F238E27FC236}">
              <a16:creationId xmlns:a16="http://schemas.microsoft.com/office/drawing/2014/main" id="{40A458A0-0511-4DDC-951D-CDB6E8593D3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684" name="Text Box 1">
          <a:extLst>
            <a:ext uri="{FF2B5EF4-FFF2-40B4-BE49-F238E27FC236}">
              <a16:creationId xmlns:a16="http://schemas.microsoft.com/office/drawing/2014/main" id="{ABAF88DE-EE53-4376-A216-DEEC5DE822C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685" name="Text Box 1">
          <a:extLst>
            <a:ext uri="{FF2B5EF4-FFF2-40B4-BE49-F238E27FC236}">
              <a16:creationId xmlns:a16="http://schemas.microsoft.com/office/drawing/2014/main" id="{48991C14-A871-44DB-90AD-6FDB78A1673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686" name="Text Box 1">
          <a:extLst>
            <a:ext uri="{FF2B5EF4-FFF2-40B4-BE49-F238E27FC236}">
              <a16:creationId xmlns:a16="http://schemas.microsoft.com/office/drawing/2014/main" id="{7376CE74-4847-435E-8695-98A6DFB2BC7D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687" name="Text Box 1">
          <a:extLst>
            <a:ext uri="{FF2B5EF4-FFF2-40B4-BE49-F238E27FC236}">
              <a16:creationId xmlns:a16="http://schemas.microsoft.com/office/drawing/2014/main" id="{7BDBF780-699C-48EE-960F-465EE055FDF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688" name="Text Box 1">
          <a:extLst>
            <a:ext uri="{FF2B5EF4-FFF2-40B4-BE49-F238E27FC236}">
              <a16:creationId xmlns:a16="http://schemas.microsoft.com/office/drawing/2014/main" id="{055151CF-39DB-4C31-BC1F-56D3AAEA943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689" name="Text Box 1">
          <a:extLst>
            <a:ext uri="{FF2B5EF4-FFF2-40B4-BE49-F238E27FC236}">
              <a16:creationId xmlns:a16="http://schemas.microsoft.com/office/drawing/2014/main" id="{1C5A68C2-7E23-4C47-BA96-E9466ACD1A5B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690" name="Text Box 1">
          <a:extLst>
            <a:ext uri="{FF2B5EF4-FFF2-40B4-BE49-F238E27FC236}">
              <a16:creationId xmlns:a16="http://schemas.microsoft.com/office/drawing/2014/main" id="{4C052E9E-D252-49FC-B181-92BD7B2AB715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691" name="Text Box 1">
          <a:extLst>
            <a:ext uri="{FF2B5EF4-FFF2-40B4-BE49-F238E27FC236}">
              <a16:creationId xmlns:a16="http://schemas.microsoft.com/office/drawing/2014/main" id="{DCA014D5-1F48-4F69-86BC-8349B227B74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692" name="Text Box 1">
          <a:extLst>
            <a:ext uri="{FF2B5EF4-FFF2-40B4-BE49-F238E27FC236}">
              <a16:creationId xmlns:a16="http://schemas.microsoft.com/office/drawing/2014/main" id="{C084D6B8-24A5-4F70-BF2E-BD9BF239C368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693" name="Text Box 1">
          <a:extLst>
            <a:ext uri="{FF2B5EF4-FFF2-40B4-BE49-F238E27FC236}">
              <a16:creationId xmlns:a16="http://schemas.microsoft.com/office/drawing/2014/main" id="{AB3947D7-D7D4-4A6C-9812-9D5433943C9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694" name="Text Box 1">
          <a:extLst>
            <a:ext uri="{FF2B5EF4-FFF2-40B4-BE49-F238E27FC236}">
              <a16:creationId xmlns:a16="http://schemas.microsoft.com/office/drawing/2014/main" id="{7A1BA8C7-9A09-46A2-B148-5A42113151D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695" name="Text Box 1">
          <a:extLst>
            <a:ext uri="{FF2B5EF4-FFF2-40B4-BE49-F238E27FC236}">
              <a16:creationId xmlns:a16="http://schemas.microsoft.com/office/drawing/2014/main" id="{C345D553-BFC4-4F7E-B541-AA3BAE083E4E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696" name="Text Box 1">
          <a:extLst>
            <a:ext uri="{FF2B5EF4-FFF2-40B4-BE49-F238E27FC236}">
              <a16:creationId xmlns:a16="http://schemas.microsoft.com/office/drawing/2014/main" id="{41773D60-0EA4-4DA3-8DD3-56F0CCBD4245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697" name="Text Box 1">
          <a:extLst>
            <a:ext uri="{FF2B5EF4-FFF2-40B4-BE49-F238E27FC236}">
              <a16:creationId xmlns:a16="http://schemas.microsoft.com/office/drawing/2014/main" id="{DA47AA85-1F3D-4956-857E-FB59D4D5BD8C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698" name="Text Box 1">
          <a:extLst>
            <a:ext uri="{FF2B5EF4-FFF2-40B4-BE49-F238E27FC236}">
              <a16:creationId xmlns:a16="http://schemas.microsoft.com/office/drawing/2014/main" id="{E82C86D5-CE83-48D1-83A8-B5D908B268D1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699" name="Text Box 1">
          <a:extLst>
            <a:ext uri="{FF2B5EF4-FFF2-40B4-BE49-F238E27FC236}">
              <a16:creationId xmlns:a16="http://schemas.microsoft.com/office/drawing/2014/main" id="{91CC5CDC-4D26-44E4-8D51-C8A7C6C5842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700" name="Text Box 1">
          <a:extLst>
            <a:ext uri="{FF2B5EF4-FFF2-40B4-BE49-F238E27FC236}">
              <a16:creationId xmlns:a16="http://schemas.microsoft.com/office/drawing/2014/main" id="{BC565811-35C7-4698-A966-5A69821DE64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701" name="Text Box 1">
          <a:extLst>
            <a:ext uri="{FF2B5EF4-FFF2-40B4-BE49-F238E27FC236}">
              <a16:creationId xmlns:a16="http://schemas.microsoft.com/office/drawing/2014/main" id="{37A884D7-1598-4314-B544-FAC1F26065CE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702" name="Text Box 1">
          <a:extLst>
            <a:ext uri="{FF2B5EF4-FFF2-40B4-BE49-F238E27FC236}">
              <a16:creationId xmlns:a16="http://schemas.microsoft.com/office/drawing/2014/main" id="{58210EB9-CF5A-4B41-BC07-693FD751462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703" name="Text Box 1">
          <a:extLst>
            <a:ext uri="{FF2B5EF4-FFF2-40B4-BE49-F238E27FC236}">
              <a16:creationId xmlns:a16="http://schemas.microsoft.com/office/drawing/2014/main" id="{62CD1E98-BE7D-49BC-820E-6C99B038237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704" name="Text Box 1">
          <a:extLst>
            <a:ext uri="{FF2B5EF4-FFF2-40B4-BE49-F238E27FC236}">
              <a16:creationId xmlns:a16="http://schemas.microsoft.com/office/drawing/2014/main" id="{27D79C07-0FA7-47BC-960A-3F28852B52F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705" name="Text Box 1">
          <a:extLst>
            <a:ext uri="{FF2B5EF4-FFF2-40B4-BE49-F238E27FC236}">
              <a16:creationId xmlns:a16="http://schemas.microsoft.com/office/drawing/2014/main" id="{913748AC-1C85-4AC1-B94F-4A6F51876DB8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706" name="Text Box 1">
          <a:extLst>
            <a:ext uri="{FF2B5EF4-FFF2-40B4-BE49-F238E27FC236}">
              <a16:creationId xmlns:a16="http://schemas.microsoft.com/office/drawing/2014/main" id="{4F42577B-19B4-4315-9E60-3140C07AF2FF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707" name="Text Box 1">
          <a:extLst>
            <a:ext uri="{FF2B5EF4-FFF2-40B4-BE49-F238E27FC236}">
              <a16:creationId xmlns:a16="http://schemas.microsoft.com/office/drawing/2014/main" id="{5EC5E6FA-CB38-495C-B3DC-61EC20A794CF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708" name="Text Box 1">
          <a:extLst>
            <a:ext uri="{FF2B5EF4-FFF2-40B4-BE49-F238E27FC236}">
              <a16:creationId xmlns:a16="http://schemas.microsoft.com/office/drawing/2014/main" id="{3C4984BE-6313-4456-AD52-C2590CD1611F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709" name="Text Box 1">
          <a:extLst>
            <a:ext uri="{FF2B5EF4-FFF2-40B4-BE49-F238E27FC236}">
              <a16:creationId xmlns:a16="http://schemas.microsoft.com/office/drawing/2014/main" id="{C6CED2FA-AC5A-42FA-AB14-47405778AC4D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710" name="Text Box 1">
          <a:extLst>
            <a:ext uri="{FF2B5EF4-FFF2-40B4-BE49-F238E27FC236}">
              <a16:creationId xmlns:a16="http://schemas.microsoft.com/office/drawing/2014/main" id="{94237ED1-1B84-4869-9D45-515CE8EED599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711" name="Text Box 1">
          <a:extLst>
            <a:ext uri="{FF2B5EF4-FFF2-40B4-BE49-F238E27FC236}">
              <a16:creationId xmlns:a16="http://schemas.microsoft.com/office/drawing/2014/main" id="{4FC4096F-EB07-4815-A793-8CBB719A810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712" name="Text Box 1">
          <a:extLst>
            <a:ext uri="{FF2B5EF4-FFF2-40B4-BE49-F238E27FC236}">
              <a16:creationId xmlns:a16="http://schemas.microsoft.com/office/drawing/2014/main" id="{7C2D5C7C-C8F5-4C47-98F0-C2B95D95EB3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713" name="Text Box 1">
          <a:extLst>
            <a:ext uri="{FF2B5EF4-FFF2-40B4-BE49-F238E27FC236}">
              <a16:creationId xmlns:a16="http://schemas.microsoft.com/office/drawing/2014/main" id="{0E7DC5D5-8869-4C56-BF82-FC56EA3FA0AC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714" name="Text Box 1">
          <a:extLst>
            <a:ext uri="{FF2B5EF4-FFF2-40B4-BE49-F238E27FC236}">
              <a16:creationId xmlns:a16="http://schemas.microsoft.com/office/drawing/2014/main" id="{86069DEE-3229-4967-810C-84B324E4BE31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715" name="Text Box 1">
          <a:extLst>
            <a:ext uri="{FF2B5EF4-FFF2-40B4-BE49-F238E27FC236}">
              <a16:creationId xmlns:a16="http://schemas.microsoft.com/office/drawing/2014/main" id="{B6D144A3-8DC3-4879-903B-8BD2CBA0642C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716" name="Text Box 1">
          <a:extLst>
            <a:ext uri="{FF2B5EF4-FFF2-40B4-BE49-F238E27FC236}">
              <a16:creationId xmlns:a16="http://schemas.microsoft.com/office/drawing/2014/main" id="{5A6DBF48-A494-47E8-AC3D-E405FB29177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717" name="Text Box 1">
          <a:extLst>
            <a:ext uri="{FF2B5EF4-FFF2-40B4-BE49-F238E27FC236}">
              <a16:creationId xmlns:a16="http://schemas.microsoft.com/office/drawing/2014/main" id="{853DC0DA-57C5-4CBB-98CC-BC5EDA20E72D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718" name="Text Box 1">
          <a:extLst>
            <a:ext uri="{FF2B5EF4-FFF2-40B4-BE49-F238E27FC236}">
              <a16:creationId xmlns:a16="http://schemas.microsoft.com/office/drawing/2014/main" id="{D3D8B176-AE98-49AF-BE97-133183A720E6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719" name="Text Box 1">
          <a:extLst>
            <a:ext uri="{FF2B5EF4-FFF2-40B4-BE49-F238E27FC236}">
              <a16:creationId xmlns:a16="http://schemas.microsoft.com/office/drawing/2014/main" id="{EA77A4B8-4E46-4324-8F45-0F5384FE3D09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720" name="Text Box 1">
          <a:extLst>
            <a:ext uri="{FF2B5EF4-FFF2-40B4-BE49-F238E27FC236}">
              <a16:creationId xmlns:a16="http://schemas.microsoft.com/office/drawing/2014/main" id="{5D1C3B7D-2BD3-43C8-826E-CC79C5ED1EBB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721" name="Text Box 1">
          <a:extLst>
            <a:ext uri="{FF2B5EF4-FFF2-40B4-BE49-F238E27FC236}">
              <a16:creationId xmlns:a16="http://schemas.microsoft.com/office/drawing/2014/main" id="{9C0860DD-6292-4B11-9B69-BA5FAC9EBF2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722" name="Text Box 1">
          <a:extLst>
            <a:ext uri="{FF2B5EF4-FFF2-40B4-BE49-F238E27FC236}">
              <a16:creationId xmlns:a16="http://schemas.microsoft.com/office/drawing/2014/main" id="{CE25FE5F-B6B1-4822-B5F7-F151632050A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723" name="Text Box 1">
          <a:extLst>
            <a:ext uri="{FF2B5EF4-FFF2-40B4-BE49-F238E27FC236}">
              <a16:creationId xmlns:a16="http://schemas.microsoft.com/office/drawing/2014/main" id="{1E79F6A4-140C-4844-88A4-89C971F34D85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724" name="Text Box 1">
          <a:extLst>
            <a:ext uri="{FF2B5EF4-FFF2-40B4-BE49-F238E27FC236}">
              <a16:creationId xmlns:a16="http://schemas.microsoft.com/office/drawing/2014/main" id="{534CB470-0203-498F-B81B-12B046C954E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725" name="Text Box 1">
          <a:extLst>
            <a:ext uri="{FF2B5EF4-FFF2-40B4-BE49-F238E27FC236}">
              <a16:creationId xmlns:a16="http://schemas.microsoft.com/office/drawing/2014/main" id="{5654A116-621E-4073-8825-2C1351AF098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726" name="Text Box 1">
          <a:extLst>
            <a:ext uri="{FF2B5EF4-FFF2-40B4-BE49-F238E27FC236}">
              <a16:creationId xmlns:a16="http://schemas.microsoft.com/office/drawing/2014/main" id="{38292A11-FE4C-4234-AE63-C27203F35285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727" name="Text Box 1">
          <a:extLst>
            <a:ext uri="{FF2B5EF4-FFF2-40B4-BE49-F238E27FC236}">
              <a16:creationId xmlns:a16="http://schemas.microsoft.com/office/drawing/2014/main" id="{6BF69956-9CE0-4E0C-9379-7F226BA84F1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728" name="Text Box 1">
          <a:extLst>
            <a:ext uri="{FF2B5EF4-FFF2-40B4-BE49-F238E27FC236}">
              <a16:creationId xmlns:a16="http://schemas.microsoft.com/office/drawing/2014/main" id="{913E4C3E-7B82-4237-8FF4-CEEE1CDF9B71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729" name="Text Box 1">
          <a:extLst>
            <a:ext uri="{FF2B5EF4-FFF2-40B4-BE49-F238E27FC236}">
              <a16:creationId xmlns:a16="http://schemas.microsoft.com/office/drawing/2014/main" id="{F5CB3DAB-EAF4-435C-93A3-4F84B35651AF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730" name="Text Box 1">
          <a:extLst>
            <a:ext uri="{FF2B5EF4-FFF2-40B4-BE49-F238E27FC236}">
              <a16:creationId xmlns:a16="http://schemas.microsoft.com/office/drawing/2014/main" id="{B49CC1C2-F77B-4ACF-8FCA-2C2B46F0C71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731" name="Text Box 1">
          <a:extLst>
            <a:ext uri="{FF2B5EF4-FFF2-40B4-BE49-F238E27FC236}">
              <a16:creationId xmlns:a16="http://schemas.microsoft.com/office/drawing/2014/main" id="{BFFC4E53-927C-4B70-93DB-8380B28C6448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732" name="Text Box 1">
          <a:extLst>
            <a:ext uri="{FF2B5EF4-FFF2-40B4-BE49-F238E27FC236}">
              <a16:creationId xmlns:a16="http://schemas.microsoft.com/office/drawing/2014/main" id="{935147B4-8E12-4FB0-B431-1C7C67565CB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733" name="Text Box 1">
          <a:extLst>
            <a:ext uri="{FF2B5EF4-FFF2-40B4-BE49-F238E27FC236}">
              <a16:creationId xmlns:a16="http://schemas.microsoft.com/office/drawing/2014/main" id="{2AD15F1F-F008-4A1A-83CE-466D07E61AE1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734" name="Text Box 1">
          <a:extLst>
            <a:ext uri="{FF2B5EF4-FFF2-40B4-BE49-F238E27FC236}">
              <a16:creationId xmlns:a16="http://schemas.microsoft.com/office/drawing/2014/main" id="{4F295DA5-EF0F-45AB-9E14-6871097B5746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735" name="Text Box 1">
          <a:extLst>
            <a:ext uri="{FF2B5EF4-FFF2-40B4-BE49-F238E27FC236}">
              <a16:creationId xmlns:a16="http://schemas.microsoft.com/office/drawing/2014/main" id="{EFD6528D-1828-4342-A988-C8023EAD79F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736" name="Text Box 1">
          <a:extLst>
            <a:ext uri="{FF2B5EF4-FFF2-40B4-BE49-F238E27FC236}">
              <a16:creationId xmlns:a16="http://schemas.microsoft.com/office/drawing/2014/main" id="{A5911C86-4A2D-424E-A72E-4E8CEE6638FE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737" name="Text Box 1">
          <a:extLst>
            <a:ext uri="{FF2B5EF4-FFF2-40B4-BE49-F238E27FC236}">
              <a16:creationId xmlns:a16="http://schemas.microsoft.com/office/drawing/2014/main" id="{C19B1CF6-BF5E-46E7-B042-DE540A448099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738" name="Text Box 1">
          <a:extLst>
            <a:ext uri="{FF2B5EF4-FFF2-40B4-BE49-F238E27FC236}">
              <a16:creationId xmlns:a16="http://schemas.microsoft.com/office/drawing/2014/main" id="{AEFFC1D7-D92F-4625-BAEB-10A4BA277E5E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739" name="Text Box 1">
          <a:extLst>
            <a:ext uri="{FF2B5EF4-FFF2-40B4-BE49-F238E27FC236}">
              <a16:creationId xmlns:a16="http://schemas.microsoft.com/office/drawing/2014/main" id="{55A3872E-E31F-4EF1-992A-3683A3C67A6D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740" name="Text Box 1">
          <a:extLst>
            <a:ext uri="{FF2B5EF4-FFF2-40B4-BE49-F238E27FC236}">
              <a16:creationId xmlns:a16="http://schemas.microsoft.com/office/drawing/2014/main" id="{275E08BC-8F89-4AB2-8FCC-02C070B6285D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741" name="Text Box 1">
          <a:extLst>
            <a:ext uri="{FF2B5EF4-FFF2-40B4-BE49-F238E27FC236}">
              <a16:creationId xmlns:a16="http://schemas.microsoft.com/office/drawing/2014/main" id="{0769F692-5B34-4A46-AFA6-F0BBAFB09A5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742" name="Text Box 1">
          <a:extLst>
            <a:ext uri="{FF2B5EF4-FFF2-40B4-BE49-F238E27FC236}">
              <a16:creationId xmlns:a16="http://schemas.microsoft.com/office/drawing/2014/main" id="{D37FA2AB-5367-4380-AF2E-98CED85A97FE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743" name="Text Box 1">
          <a:extLst>
            <a:ext uri="{FF2B5EF4-FFF2-40B4-BE49-F238E27FC236}">
              <a16:creationId xmlns:a16="http://schemas.microsoft.com/office/drawing/2014/main" id="{D7A094C7-0647-4878-88D5-B4A71AC9E048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744" name="Text Box 1">
          <a:extLst>
            <a:ext uri="{FF2B5EF4-FFF2-40B4-BE49-F238E27FC236}">
              <a16:creationId xmlns:a16="http://schemas.microsoft.com/office/drawing/2014/main" id="{B30A090B-7DBC-4CB2-9AE4-A37897D05BFC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745" name="Text Box 1">
          <a:extLst>
            <a:ext uri="{FF2B5EF4-FFF2-40B4-BE49-F238E27FC236}">
              <a16:creationId xmlns:a16="http://schemas.microsoft.com/office/drawing/2014/main" id="{EDA7E212-8ACB-4BAD-A2B8-6E80C8350818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746" name="Text Box 1">
          <a:extLst>
            <a:ext uri="{FF2B5EF4-FFF2-40B4-BE49-F238E27FC236}">
              <a16:creationId xmlns:a16="http://schemas.microsoft.com/office/drawing/2014/main" id="{615536ED-8E2E-4C13-A640-D81E34130D02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747" name="Text Box 1">
          <a:extLst>
            <a:ext uri="{FF2B5EF4-FFF2-40B4-BE49-F238E27FC236}">
              <a16:creationId xmlns:a16="http://schemas.microsoft.com/office/drawing/2014/main" id="{A2CBC9E7-362C-4B66-958C-956F2D4B78F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748" name="Text Box 1">
          <a:extLst>
            <a:ext uri="{FF2B5EF4-FFF2-40B4-BE49-F238E27FC236}">
              <a16:creationId xmlns:a16="http://schemas.microsoft.com/office/drawing/2014/main" id="{CB576ECD-D72D-40C9-9A7C-878281FBE6F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749" name="Text Box 1">
          <a:extLst>
            <a:ext uri="{FF2B5EF4-FFF2-40B4-BE49-F238E27FC236}">
              <a16:creationId xmlns:a16="http://schemas.microsoft.com/office/drawing/2014/main" id="{D90C85A0-2538-467B-8259-89C2453E947E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750" name="Text Box 1">
          <a:extLst>
            <a:ext uri="{FF2B5EF4-FFF2-40B4-BE49-F238E27FC236}">
              <a16:creationId xmlns:a16="http://schemas.microsoft.com/office/drawing/2014/main" id="{B0F17039-5695-4DAF-A5FC-B897FB59118D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751" name="Text Box 1">
          <a:extLst>
            <a:ext uri="{FF2B5EF4-FFF2-40B4-BE49-F238E27FC236}">
              <a16:creationId xmlns:a16="http://schemas.microsoft.com/office/drawing/2014/main" id="{29C2443B-64FC-4948-A6B0-A60D5AAFF5FE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752" name="Text Box 1">
          <a:extLst>
            <a:ext uri="{FF2B5EF4-FFF2-40B4-BE49-F238E27FC236}">
              <a16:creationId xmlns:a16="http://schemas.microsoft.com/office/drawing/2014/main" id="{DE2EC80B-AEC9-40FC-A601-E3BD38FEEE41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753" name="Text Box 1">
          <a:extLst>
            <a:ext uri="{FF2B5EF4-FFF2-40B4-BE49-F238E27FC236}">
              <a16:creationId xmlns:a16="http://schemas.microsoft.com/office/drawing/2014/main" id="{F52BEA4C-1C3A-4D62-82A1-F2AC00D9D6F9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754" name="Text Box 1">
          <a:extLst>
            <a:ext uri="{FF2B5EF4-FFF2-40B4-BE49-F238E27FC236}">
              <a16:creationId xmlns:a16="http://schemas.microsoft.com/office/drawing/2014/main" id="{EC3B89ED-7029-40F8-B315-93B65349ED46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755" name="Text Box 1">
          <a:extLst>
            <a:ext uri="{FF2B5EF4-FFF2-40B4-BE49-F238E27FC236}">
              <a16:creationId xmlns:a16="http://schemas.microsoft.com/office/drawing/2014/main" id="{4EDDBB64-CD81-4CC5-878C-C9F1121742B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756" name="Text Box 1">
          <a:extLst>
            <a:ext uri="{FF2B5EF4-FFF2-40B4-BE49-F238E27FC236}">
              <a16:creationId xmlns:a16="http://schemas.microsoft.com/office/drawing/2014/main" id="{77968B0C-5C78-4B30-8617-F51E23D452E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757" name="Text Box 1">
          <a:extLst>
            <a:ext uri="{FF2B5EF4-FFF2-40B4-BE49-F238E27FC236}">
              <a16:creationId xmlns:a16="http://schemas.microsoft.com/office/drawing/2014/main" id="{A084A82C-76B1-4A95-88AD-AE8DC3540E4C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758" name="Text Box 1">
          <a:extLst>
            <a:ext uri="{FF2B5EF4-FFF2-40B4-BE49-F238E27FC236}">
              <a16:creationId xmlns:a16="http://schemas.microsoft.com/office/drawing/2014/main" id="{20E97127-E4D4-465A-B5C9-32E297EC57E6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759" name="Text Box 1">
          <a:extLst>
            <a:ext uri="{FF2B5EF4-FFF2-40B4-BE49-F238E27FC236}">
              <a16:creationId xmlns:a16="http://schemas.microsoft.com/office/drawing/2014/main" id="{E020A333-853D-4A0A-A14D-705F4B4F6B89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760" name="Text Box 1">
          <a:extLst>
            <a:ext uri="{FF2B5EF4-FFF2-40B4-BE49-F238E27FC236}">
              <a16:creationId xmlns:a16="http://schemas.microsoft.com/office/drawing/2014/main" id="{4C1EA35C-7332-4996-89AB-27E7D4EFDE8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761" name="Text Box 1">
          <a:extLst>
            <a:ext uri="{FF2B5EF4-FFF2-40B4-BE49-F238E27FC236}">
              <a16:creationId xmlns:a16="http://schemas.microsoft.com/office/drawing/2014/main" id="{D69DA9E9-7E66-4F55-A58F-ACF1F4093B3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762" name="Text Box 1">
          <a:extLst>
            <a:ext uri="{FF2B5EF4-FFF2-40B4-BE49-F238E27FC236}">
              <a16:creationId xmlns:a16="http://schemas.microsoft.com/office/drawing/2014/main" id="{C944A69E-7402-4CB6-A151-F23BB192825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763" name="Text Box 1">
          <a:extLst>
            <a:ext uri="{FF2B5EF4-FFF2-40B4-BE49-F238E27FC236}">
              <a16:creationId xmlns:a16="http://schemas.microsoft.com/office/drawing/2014/main" id="{5706F787-64BB-44B2-A67A-0AB2D42D726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764" name="Text Box 1">
          <a:extLst>
            <a:ext uri="{FF2B5EF4-FFF2-40B4-BE49-F238E27FC236}">
              <a16:creationId xmlns:a16="http://schemas.microsoft.com/office/drawing/2014/main" id="{AF39BB17-C206-40D3-AEF9-231333C6F0EF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765" name="Text Box 1">
          <a:extLst>
            <a:ext uri="{FF2B5EF4-FFF2-40B4-BE49-F238E27FC236}">
              <a16:creationId xmlns:a16="http://schemas.microsoft.com/office/drawing/2014/main" id="{A92DB53A-19D6-4E2C-B2F5-82B80DE0827D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766" name="Text Box 1">
          <a:extLst>
            <a:ext uri="{FF2B5EF4-FFF2-40B4-BE49-F238E27FC236}">
              <a16:creationId xmlns:a16="http://schemas.microsoft.com/office/drawing/2014/main" id="{600FB621-B0F0-49F6-8737-8B2045B7E35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767" name="Text Box 1">
          <a:extLst>
            <a:ext uri="{FF2B5EF4-FFF2-40B4-BE49-F238E27FC236}">
              <a16:creationId xmlns:a16="http://schemas.microsoft.com/office/drawing/2014/main" id="{BAC0C273-A96C-4335-8335-D1FDF7B4C9FD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768" name="Text Box 1">
          <a:extLst>
            <a:ext uri="{FF2B5EF4-FFF2-40B4-BE49-F238E27FC236}">
              <a16:creationId xmlns:a16="http://schemas.microsoft.com/office/drawing/2014/main" id="{942575B9-6A7C-41C1-BB11-7A63C7358DE9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769" name="Text Box 1">
          <a:extLst>
            <a:ext uri="{FF2B5EF4-FFF2-40B4-BE49-F238E27FC236}">
              <a16:creationId xmlns:a16="http://schemas.microsoft.com/office/drawing/2014/main" id="{167BFC0C-73C3-4EEC-AB0A-263321402D22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770" name="Text Box 1">
          <a:extLst>
            <a:ext uri="{FF2B5EF4-FFF2-40B4-BE49-F238E27FC236}">
              <a16:creationId xmlns:a16="http://schemas.microsoft.com/office/drawing/2014/main" id="{685CCDD9-0567-4C59-B233-50A9D2865085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771" name="Text Box 1">
          <a:extLst>
            <a:ext uri="{FF2B5EF4-FFF2-40B4-BE49-F238E27FC236}">
              <a16:creationId xmlns:a16="http://schemas.microsoft.com/office/drawing/2014/main" id="{A61E73E4-4839-4493-8C5F-C4B4AE6A86EF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772" name="Text Box 1">
          <a:extLst>
            <a:ext uri="{FF2B5EF4-FFF2-40B4-BE49-F238E27FC236}">
              <a16:creationId xmlns:a16="http://schemas.microsoft.com/office/drawing/2014/main" id="{DB182562-11EF-43D3-9D8D-8272319CC46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773" name="Text Box 1">
          <a:extLst>
            <a:ext uri="{FF2B5EF4-FFF2-40B4-BE49-F238E27FC236}">
              <a16:creationId xmlns:a16="http://schemas.microsoft.com/office/drawing/2014/main" id="{F5EFDA27-A767-4C60-907B-9AE93A6DFA2F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774" name="Text Box 1">
          <a:extLst>
            <a:ext uri="{FF2B5EF4-FFF2-40B4-BE49-F238E27FC236}">
              <a16:creationId xmlns:a16="http://schemas.microsoft.com/office/drawing/2014/main" id="{97B41829-320F-4B65-8834-A066CDD526CF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775" name="Text Box 1">
          <a:extLst>
            <a:ext uri="{FF2B5EF4-FFF2-40B4-BE49-F238E27FC236}">
              <a16:creationId xmlns:a16="http://schemas.microsoft.com/office/drawing/2014/main" id="{308C5D5F-E1D9-4D17-937D-859206AC037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776" name="Text Box 1">
          <a:extLst>
            <a:ext uri="{FF2B5EF4-FFF2-40B4-BE49-F238E27FC236}">
              <a16:creationId xmlns:a16="http://schemas.microsoft.com/office/drawing/2014/main" id="{20A25550-94A8-4D6C-BF83-F4B1BD7A2241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777" name="Text Box 1">
          <a:extLst>
            <a:ext uri="{FF2B5EF4-FFF2-40B4-BE49-F238E27FC236}">
              <a16:creationId xmlns:a16="http://schemas.microsoft.com/office/drawing/2014/main" id="{7790E4B1-DD21-4AA3-B944-2D888775EC1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778" name="Text Box 1">
          <a:extLst>
            <a:ext uri="{FF2B5EF4-FFF2-40B4-BE49-F238E27FC236}">
              <a16:creationId xmlns:a16="http://schemas.microsoft.com/office/drawing/2014/main" id="{D24B1322-4944-400F-A8CC-E155BD16F1A5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779" name="Text Box 1">
          <a:extLst>
            <a:ext uri="{FF2B5EF4-FFF2-40B4-BE49-F238E27FC236}">
              <a16:creationId xmlns:a16="http://schemas.microsoft.com/office/drawing/2014/main" id="{EE7621D6-25B0-4109-95C0-57AEC7E6579E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780" name="Text Box 1">
          <a:extLst>
            <a:ext uri="{FF2B5EF4-FFF2-40B4-BE49-F238E27FC236}">
              <a16:creationId xmlns:a16="http://schemas.microsoft.com/office/drawing/2014/main" id="{D3A3A562-D310-40B0-8439-E17C536E101C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781" name="Text Box 1">
          <a:extLst>
            <a:ext uri="{FF2B5EF4-FFF2-40B4-BE49-F238E27FC236}">
              <a16:creationId xmlns:a16="http://schemas.microsoft.com/office/drawing/2014/main" id="{263CC0C7-F0B7-4179-99E9-C194F8E04819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782" name="Text Box 1">
          <a:extLst>
            <a:ext uri="{FF2B5EF4-FFF2-40B4-BE49-F238E27FC236}">
              <a16:creationId xmlns:a16="http://schemas.microsoft.com/office/drawing/2014/main" id="{10321E5D-8F2F-4627-AD34-BBCFD352C48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783" name="Text Box 1">
          <a:extLst>
            <a:ext uri="{FF2B5EF4-FFF2-40B4-BE49-F238E27FC236}">
              <a16:creationId xmlns:a16="http://schemas.microsoft.com/office/drawing/2014/main" id="{5BAE639A-1628-436C-9F07-5C09EEB54ADC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784" name="Text Box 1">
          <a:extLst>
            <a:ext uri="{FF2B5EF4-FFF2-40B4-BE49-F238E27FC236}">
              <a16:creationId xmlns:a16="http://schemas.microsoft.com/office/drawing/2014/main" id="{5691B90F-8D22-48A9-8D5C-2595F70FCEF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160020</xdr:rowOff>
    </xdr:to>
    <xdr:sp macro="" textlink="">
      <xdr:nvSpPr>
        <xdr:cNvPr id="8785" name="Text Box 1">
          <a:extLst>
            <a:ext uri="{FF2B5EF4-FFF2-40B4-BE49-F238E27FC236}">
              <a16:creationId xmlns:a16="http://schemas.microsoft.com/office/drawing/2014/main" id="{B37D64CD-FDAB-41FF-BB47-0246FCDFAAFF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786" name="Text Box 1">
          <a:extLst>
            <a:ext uri="{FF2B5EF4-FFF2-40B4-BE49-F238E27FC236}">
              <a16:creationId xmlns:a16="http://schemas.microsoft.com/office/drawing/2014/main" id="{684F9FF9-E3C4-4712-9267-3CF8F7392F32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787" name="Text Box 1">
          <a:extLst>
            <a:ext uri="{FF2B5EF4-FFF2-40B4-BE49-F238E27FC236}">
              <a16:creationId xmlns:a16="http://schemas.microsoft.com/office/drawing/2014/main" id="{B1433508-90CC-4151-A438-E9911C0B7888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788" name="Text Box 1">
          <a:extLst>
            <a:ext uri="{FF2B5EF4-FFF2-40B4-BE49-F238E27FC236}">
              <a16:creationId xmlns:a16="http://schemas.microsoft.com/office/drawing/2014/main" id="{2730AFF6-A8F4-40E9-B238-6004B2E5A045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789" name="Text Box 1">
          <a:extLst>
            <a:ext uri="{FF2B5EF4-FFF2-40B4-BE49-F238E27FC236}">
              <a16:creationId xmlns:a16="http://schemas.microsoft.com/office/drawing/2014/main" id="{5A688E1E-CEF1-42BD-B2C4-AD77DA33CCB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790" name="Text Box 1">
          <a:extLst>
            <a:ext uri="{FF2B5EF4-FFF2-40B4-BE49-F238E27FC236}">
              <a16:creationId xmlns:a16="http://schemas.microsoft.com/office/drawing/2014/main" id="{F5BDF94B-ED2B-451E-8AA3-C05FA4C48F4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791" name="Text Box 1">
          <a:extLst>
            <a:ext uri="{FF2B5EF4-FFF2-40B4-BE49-F238E27FC236}">
              <a16:creationId xmlns:a16="http://schemas.microsoft.com/office/drawing/2014/main" id="{54C41520-52A4-4BB8-A9F5-5B2024626E45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792" name="Text Box 1">
          <a:extLst>
            <a:ext uri="{FF2B5EF4-FFF2-40B4-BE49-F238E27FC236}">
              <a16:creationId xmlns:a16="http://schemas.microsoft.com/office/drawing/2014/main" id="{438DDB46-FB69-4DEE-BB87-730F4E91BC5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793" name="Text Box 1">
          <a:extLst>
            <a:ext uri="{FF2B5EF4-FFF2-40B4-BE49-F238E27FC236}">
              <a16:creationId xmlns:a16="http://schemas.microsoft.com/office/drawing/2014/main" id="{B970E76D-DC61-4794-870A-73B073C0933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794" name="Text Box 1">
          <a:extLst>
            <a:ext uri="{FF2B5EF4-FFF2-40B4-BE49-F238E27FC236}">
              <a16:creationId xmlns:a16="http://schemas.microsoft.com/office/drawing/2014/main" id="{47726A28-D119-4253-BA49-094052A8536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795" name="Text Box 1">
          <a:extLst>
            <a:ext uri="{FF2B5EF4-FFF2-40B4-BE49-F238E27FC236}">
              <a16:creationId xmlns:a16="http://schemas.microsoft.com/office/drawing/2014/main" id="{8C559F60-C41B-4D83-BAB6-51761FAF6A62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796" name="Text Box 1">
          <a:extLst>
            <a:ext uri="{FF2B5EF4-FFF2-40B4-BE49-F238E27FC236}">
              <a16:creationId xmlns:a16="http://schemas.microsoft.com/office/drawing/2014/main" id="{28532611-FF1F-4B72-B30C-7A03900F1BE8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797" name="Text Box 1">
          <a:extLst>
            <a:ext uri="{FF2B5EF4-FFF2-40B4-BE49-F238E27FC236}">
              <a16:creationId xmlns:a16="http://schemas.microsoft.com/office/drawing/2014/main" id="{64497A0F-01E4-4608-A285-F775E2F074F1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798" name="Text Box 1">
          <a:extLst>
            <a:ext uri="{FF2B5EF4-FFF2-40B4-BE49-F238E27FC236}">
              <a16:creationId xmlns:a16="http://schemas.microsoft.com/office/drawing/2014/main" id="{243896E0-8CC9-41DD-A9DC-43975F441C4F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799" name="Text Box 1">
          <a:extLst>
            <a:ext uri="{FF2B5EF4-FFF2-40B4-BE49-F238E27FC236}">
              <a16:creationId xmlns:a16="http://schemas.microsoft.com/office/drawing/2014/main" id="{691D013F-D0E4-4F50-826D-149A0592C626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800" name="Text Box 1">
          <a:extLst>
            <a:ext uri="{FF2B5EF4-FFF2-40B4-BE49-F238E27FC236}">
              <a16:creationId xmlns:a16="http://schemas.microsoft.com/office/drawing/2014/main" id="{9061E730-2C69-4E8C-9AC9-9AE2C4ECC23B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801" name="Text Box 1">
          <a:extLst>
            <a:ext uri="{FF2B5EF4-FFF2-40B4-BE49-F238E27FC236}">
              <a16:creationId xmlns:a16="http://schemas.microsoft.com/office/drawing/2014/main" id="{EFFAD4CF-DF1A-46A7-902F-383BB0F4EBD9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802" name="Text Box 1">
          <a:extLst>
            <a:ext uri="{FF2B5EF4-FFF2-40B4-BE49-F238E27FC236}">
              <a16:creationId xmlns:a16="http://schemas.microsoft.com/office/drawing/2014/main" id="{2A755889-F7E0-4CD0-BA84-580CAA1D317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803" name="Text Box 1">
          <a:extLst>
            <a:ext uri="{FF2B5EF4-FFF2-40B4-BE49-F238E27FC236}">
              <a16:creationId xmlns:a16="http://schemas.microsoft.com/office/drawing/2014/main" id="{9F3D5024-35CD-4EEE-9FB9-8334D63E33D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804" name="Text Box 1">
          <a:extLst>
            <a:ext uri="{FF2B5EF4-FFF2-40B4-BE49-F238E27FC236}">
              <a16:creationId xmlns:a16="http://schemas.microsoft.com/office/drawing/2014/main" id="{804C8B88-A140-4D36-8D64-428C74066BFC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805" name="Text Box 1">
          <a:extLst>
            <a:ext uri="{FF2B5EF4-FFF2-40B4-BE49-F238E27FC236}">
              <a16:creationId xmlns:a16="http://schemas.microsoft.com/office/drawing/2014/main" id="{B71775AD-415A-4203-A08D-08B0C7C63F26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806" name="Text Box 1">
          <a:extLst>
            <a:ext uri="{FF2B5EF4-FFF2-40B4-BE49-F238E27FC236}">
              <a16:creationId xmlns:a16="http://schemas.microsoft.com/office/drawing/2014/main" id="{1CA6ED13-EF7F-4B32-B603-9ABAFDE572F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807" name="Text Box 1">
          <a:extLst>
            <a:ext uri="{FF2B5EF4-FFF2-40B4-BE49-F238E27FC236}">
              <a16:creationId xmlns:a16="http://schemas.microsoft.com/office/drawing/2014/main" id="{46132B00-8F6F-4EF5-B2A2-A2CAB69B86D8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808" name="Text Box 1">
          <a:extLst>
            <a:ext uri="{FF2B5EF4-FFF2-40B4-BE49-F238E27FC236}">
              <a16:creationId xmlns:a16="http://schemas.microsoft.com/office/drawing/2014/main" id="{6CDAA39C-CFA2-44E0-AA36-F43EE191EA11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809" name="Text Box 1">
          <a:extLst>
            <a:ext uri="{FF2B5EF4-FFF2-40B4-BE49-F238E27FC236}">
              <a16:creationId xmlns:a16="http://schemas.microsoft.com/office/drawing/2014/main" id="{8CDC2DB7-3638-4C5B-8D6C-546CEB9E181B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810" name="Text Box 1">
          <a:extLst>
            <a:ext uri="{FF2B5EF4-FFF2-40B4-BE49-F238E27FC236}">
              <a16:creationId xmlns:a16="http://schemas.microsoft.com/office/drawing/2014/main" id="{0B7AB851-9F00-4920-B8EB-2C2978A1B64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811" name="Text Box 1">
          <a:extLst>
            <a:ext uri="{FF2B5EF4-FFF2-40B4-BE49-F238E27FC236}">
              <a16:creationId xmlns:a16="http://schemas.microsoft.com/office/drawing/2014/main" id="{F8CCE908-63E3-4D65-B331-0BD9AF9EE4A2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812" name="Text Box 1">
          <a:extLst>
            <a:ext uri="{FF2B5EF4-FFF2-40B4-BE49-F238E27FC236}">
              <a16:creationId xmlns:a16="http://schemas.microsoft.com/office/drawing/2014/main" id="{1C4E1431-76B3-49DF-8989-93366CCCFA9D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813" name="Text Box 1">
          <a:extLst>
            <a:ext uri="{FF2B5EF4-FFF2-40B4-BE49-F238E27FC236}">
              <a16:creationId xmlns:a16="http://schemas.microsoft.com/office/drawing/2014/main" id="{08F2CB26-CB15-4D4E-B459-161F9BD9AAEC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814" name="Text Box 1">
          <a:extLst>
            <a:ext uri="{FF2B5EF4-FFF2-40B4-BE49-F238E27FC236}">
              <a16:creationId xmlns:a16="http://schemas.microsoft.com/office/drawing/2014/main" id="{7BCA8DF5-0B15-4B4B-9A17-AF3655227259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815" name="Text Box 1">
          <a:extLst>
            <a:ext uri="{FF2B5EF4-FFF2-40B4-BE49-F238E27FC236}">
              <a16:creationId xmlns:a16="http://schemas.microsoft.com/office/drawing/2014/main" id="{EB84D15F-46D8-4200-85F5-B5A64306AA8E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816" name="Text Box 1">
          <a:extLst>
            <a:ext uri="{FF2B5EF4-FFF2-40B4-BE49-F238E27FC236}">
              <a16:creationId xmlns:a16="http://schemas.microsoft.com/office/drawing/2014/main" id="{95EE8654-EDB8-4E46-B1ED-C86832E7FBCB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817" name="Text Box 1">
          <a:extLst>
            <a:ext uri="{FF2B5EF4-FFF2-40B4-BE49-F238E27FC236}">
              <a16:creationId xmlns:a16="http://schemas.microsoft.com/office/drawing/2014/main" id="{5CF721A0-C7A6-41CE-96DE-DB8977C5D9A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818" name="Text Box 1">
          <a:extLst>
            <a:ext uri="{FF2B5EF4-FFF2-40B4-BE49-F238E27FC236}">
              <a16:creationId xmlns:a16="http://schemas.microsoft.com/office/drawing/2014/main" id="{534F4ACF-E9E2-4138-833F-69DB6F6F6160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819" name="Text Box 1">
          <a:extLst>
            <a:ext uri="{FF2B5EF4-FFF2-40B4-BE49-F238E27FC236}">
              <a16:creationId xmlns:a16="http://schemas.microsoft.com/office/drawing/2014/main" id="{EC35FC35-2C5D-4114-9B89-85E02928E20D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60960</xdr:rowOff>
    </xdr:to>
    <xdr:sp macro="" textlink="">
      <xdr:nvSpPr>
        <xdr:cNvPr id="8820" name="Text Box 1">
          <a:extLst>
            <a:ext uri="{FF2B5EF4-FFF2-40B4-BE49-F238E27FC236}">
              <a16:creationId xmlns:a16="http://schemas.microsoft.com/office/drawing/2014/main" id="{57A929C7-F46F-4FA9-AE16-A7F4C9AF023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43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821" name="Text Box 1">
          <a:extLst>
            <a:ext uri="{FF2B5EF4-FFF2-40B4-BE49-F238E27FC236}">
              <a16:creationId xmlns:a16="http://schemas.microsoft.com/office/drawing/2014/main" id="{8F1762FE-8843-4C67-B56D-9A1A51A0A2A6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822" name="Text Box 1">
          <a:extLst>
            <a:ext uri="{FF2B5EF4-FFF2-40B4-BE49-F238E27FC236}">
              <a16:creationId xmlns:a16="http://schemas.microsoft.com/office/drawing/2014/main" id="{522C6D2B-D5E9-4D15-A4D2-25ECFF3E1B69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823" name="Text Box 1">
          <a:extLst>
            <a:ext uri="{FF2B5EF4-FFF2-40B4-BE49-F238E27FC236}">
              <a16:creationId xmlns:a16="http://schemas.microsoft.com/office/drawing/2014/main" id="{A62F53B9-5582-403A-8D39-AFFA59B4A1B2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824" name="Text Box 1">
          <a:extLst>
            <a:ext uri="{FF2B5EF4-FFF2-40B4-BE49-F238E27FC236}">
              <a16:creationId xmlns:a16="http://schemas.microsoft.com/office/drawing/2014/main" id="{A2193FEF-4369-4EAD-8957-24B99828D072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825" name="Text Box 1">
          <a:extLst>
            <a:ext uri="{FF2B5EF4-FFF2-40B4-BE49-F238E27FC236}">
              <a16:creationId xmlns:a16="http://schemas.microsoft.com/office/drawing/2014/main" id="{5EBCA312-CF88-4473-A0E7-1D3DBD9FD532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826" name="Text Box 1">
          <a:extLst>
            <a:ext uri="{FF2B5EF4-FFF2-40B4-BE49-F238E27FC236}">
              <a16:creationId xmlns:a16="http://schemas.microsoft.com/office/drawing/2014/main" id="{65D1BA21-9483-4951-B1F1-6C8B2C910C3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827" name="Text Box 1">
          <a:extLst>
            <a:ext uri="{FF2B5EF4-FFF2-40B4-BE49-F238E27FC236}">
              <a16:creationId xmlns:a16="http://schemas.microsoft.com/office/drawing/2014/main" id="{61DE6006-9550-474A-94C3-41B466166DC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828" name="Text Box 1">
          <a:extLst>
            <a:ext uri="{FF2B5EF4-FFF2-40B4-BE49-F238E27FC236}">
              <a16:creationId xmlns:a16="http://schemas.microsoft.com/office/drawing/2014/main" id="{F9A8154A-27F5-4A0F-9BDE-6848C018F625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829" name="Text Box 1">
          <a:extLst>
            <a:ext uri="{FF2B5EF4-FFF2-40B4-BE49-F238E27FC236}">
              <a16:creationId xmlns:a16="http://schemas.microsoft.com/office/drawing/2014/main" id="{15F8E05A-4696-4C67-A84D-33F6A5A92E97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830" name="Text Box 1">
          <a:extLst>
            <a:ext uri="{FF2B5EF4-FFF2-40B4-BE49-F238E27FC236}">
              <a16:creationId xmlns:a16="http://schemas.microsoft.com/office/drawing/2014/main" id="{C0C0FE83-04BD-4F06-B95B-E3E18EBF48FD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831" name="Text Box 1">
          <a:extLst>
            <a:ext uri="{FF2B5EF4-FFF2-40B4-BE49-F238E27FC236}">
              <a16:creationId xmlns:a16="http://schemas.microsoft.com/office/drawing/2014/main" id="{C078F828-CBEB-4DF6-AD84-2CC1988CDA5E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832" name="Text Box 1">
          <a:extLst>
            <a:ext uri="{FF2B5EF4-FFF2-40B4-BE49-F238E27FC236}">
              <a16:creationId xmlns:a16="http://schemas.microsoft.com/office/drawing/2014/main" id="{33647139-AD2A-4FFD-B039-2ABE060DA9B8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833" name="Text Box 1">
          <a:extLst>
            <a:ext uri="{FF2B5EF4-FFF2-40B4-BE49-F238E27FC236}">
              <a16:creationId xmlns:a16="http://schemas.microsoft.com/office/drawing/2014/main" id="{0E70ED6D-2926-45CA-B0B0-E8137C08572B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834" name="Text Box 1">
          <a:extLst>
            <a:ext uri="{FF2B5EF4-FFF2-40B4-BE49-F238E27FC236}">
              <a16:creationId xmlns:a16="http://schemas.microsoft.com/office/drawing/2014/main" id="{83EC9937-5ABD-4950-B549-094552AC965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835" name="Text Box 1">
          <a:extLst>
            <a:ext uri="{FF2B5EF4-FFF2-40B4-BE49-F238E27FC236}">
              <a16:creationId xmlns:a16="http://schemas.microsoft.com/office/drawing/2014/main" id="{8712A084-B559-4D3D-AB86-22A4DA4C12CD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836" name="Text Box 1">
          <a:extLst>
            <a:ext uri="{FF2B5EF4-FFF2-40B4-BE49-F238E27FC236}">
              <a16:creationId xmlns:a16="http://schemas.microsoft.com/office/drawing/2014/main" id="{DE5CB552-0E88-486F-B0C2-3A61B6F7F898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837" name="Text Box 1">
          <a:extLst>
            <a:ext uri="{FF2B5EF4-FFF2-40B4-BE49-F238E27FC236}">
              <a16:creationId xmlns:a16="http://schemas.microsoft.com/office/drawing/2014/main" id="{420DD4EE-FC3A-4C69-8D50-74645F2B684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838" name="Text Box 1">
          <a:extLst>
            <a:ext uri="{FF2B5EF4-FFF2-40B4-BE49-F238E27FC236}">
              <a16:creationId xmlns:a16="http://schemas.microsoft.com/office/drawing/2014/main" id="{2067FBDF-7E8E-4DEA-930E-E81CEC04554E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839" name="Text Box 1">
          <a:extLst>
            <a:ext uri="{FF2B5EF4-FFF2-40B4-BE49-F238E27FC236}">
              <a16:creationId xmlns:a16="http://schemas.microsoft.com/office/drawing/2014/main" id="{2D104A19-0371-47F3-9E32-0A79E6DB3815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840" name="Text Box 1">
          <a:extLst>
            <a:ext uri="{FF2B5EF4-FFF2-40B4-BE49-F238E27FC236}">
              <a16:creationId xmlns:a16="http://schemas.microsoft.com/office/drawing/2014/main" id="{977968AF-04CD-4C78-B9D2-84DCC457D479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841" name="Text Box 1">
          <a:extLst>
            <a:ext uri="{FF2B5EF4-FFF2-40B4-BE49-F238E27FC236}">
              <a16:creationId xmlns:a16="http://schemas.microsoft.com/office/drawing/2014/main" id="{710C220C-22EA-48FE-AFD5-FC363C6E241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842" name="Text Box 1">
          <a:extLst>
            <a:ext uri="{FF2B5EF4-FFF2-40B4-BE49-F238E27FC236}">
              <a16:creationId xmlns:a16="http://schemas.microsoft.com/office/drawing/2014/main" id="{27ABA9DE-B680-45A4-BFE5-B0C2EE48BA78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843" name="Text Box 1">
          <a:extLst>
            <a:ext uri="{FF2B5EF4-FFF2-40B4-BE49-F238E27FC236}">
              <a16:creationId xmlns:a16="http://schemas.microsoft.com/office/drawing/2014/main" id="{A1538CDB-9E64-409A-B595-769C7373BC72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844" name="Text Box 1">
          <a:extLst>
            <a:ext uri="{FF2B5EF4-FFF2-40B4-BE49-F238E27FC236}">
              <a16:creationId xmlns:a16="http://schemas.microsoft.com/office/drawing/2014/main" id="{267BBCF9-CF4B-4AA6-B65D-7D0AE9C733B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845" name="Text Box 1">
          <a:extLst>
            <a:ext uri="{FF2B5EF4-FFF2-40B4-BE49-F238E27FC236}">
              <a16:creationId xmlns:a16="http://schemas.microsoft.com/office/drawing/2014/main" id="{29B623F1-154D-4D77-A719-7E59404B2481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846" name="Text Box 1">
          <a:extLst>
            <a:ext uri="{FF2B5EF4-FFF2-40B4-BE49-F238E27FC236}">
              <a16:creationId xmlns:a16="http://schemas.microsoft.com/office/drawing/2014/main" id="{DC9863DD-5A41-4F2F-85B6-93637AD82889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847" name="Text Box 1">
          <a:extLst>
            <a:ext uri="{FF2B5EF4-FFF2-40B4-BE49-F238E27FC236}">
              <a16:creationId xmlns:a16="http://schemas.microsoft.com/office/drawing/2014/main" id="{67B89150-BCE9-4785-9F42-2C81163776BE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848" name="Text Box 1">
          <a:extLst>
            <a:ext uri="{FF2B5EF4-FFF2-40B4-BE49-F238E27FC236}">
              <a16:creationId xmlns:a16="http://schemas.microsoft.com/office/drawing/2014/main" id="{27AF45E4-0747-40C6-AE26-7F05A78D4DA3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849" name="Text Box 1">
          <a:extLst>
            <a:ext uri="{FF2B5EF4-FFF2-40B4-BE49-F238E27FC236}">
              <a16:creationId xmlns:a16="http://schemas.microsoft.com/office/drawing/2014/main" id="{A702C183-0E00-4D52-B501-A7441A53919A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850" name="Text Box 1">
          <a:extLst>
            <a:ext uri="{FF2B5EF4-FFF2-40B4-BE49-F238E27FC236}">
              <a16:creationId xmlns:a16="http://schemas.microsoft.com/office/drawing/2014/main" id="{181C8303-0E26-46EC-B7A1-6668845DC6D5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851" name="Text Box 1">
          <a:extLst>
            <a:ext uri="{FF2B5EF4-FFF2-40B4-BE49-F238E27FC236}">
              <a16:creationId xmlns:a16="http://schemas.microsoft.com/office/drawing/2014/main" id="{3965D89F-1A14-47C8-A69E-BEA3162A61CF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38100</xdr:rowOff>
    </xdr:to>
    <xdr:sp macro="" textlink="">
      <xdr:nvSpPr>
        <xdr:cNvPr id="8852" name="Text Box 1">
          <a:extLst>
            <a:ext uri="{FF2B5EF4-FFF2-40B4-BE49-F238E27FC236}">
              <a16:creationId xmlns:a16="http://schemas.microsoft.com/office/drawing/2014/main" id="{89714EA6-4007-466F-A56C-B6F6624F2A48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22860</xdr:rowOff>
    </xdr:to>
    <xdr:sp macro="" textlink="">
      <xdr:nvSpPr>
        <xdr:cNvPr id="8853" name="Text Box 1">
          <a:extLst>
            <a:ext uri="{FF2B5EF4-FFF2-40B4-BE49-F238E27FC236}">
              <a16:creationId xmlns:a16="http://schemas.microsoft.com/office/drawing/2014/main" id="{B366EE98-7C20-4068-9E26-DFB23770BAF4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854" name="Text Box 1">
          <a:extLst>
            <a:ext uri="{FF2B5EF4-FFF2-40B4-BE49-F238E27FC236}">
              <a16:creationId xmlns:a16="http://schemas.microsoft.com/office/drawing/2014/main" id="{1C3B4A14-7300-46AD-9E95-41FDA283130C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855" name="Text Box 1">
          <a:extLst>
            <a:ext uri="{FF2B5EF4-FFF2-40B4-BE49-F238E27FC236}">
              <a16:creationId xmlns:a16="http://schemas.microsoft.com/office/drawing/2014/main" id="{A5C9D079-6731-4525-9B61-D9087592D1DC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856" name="Text Box 1">
          <a:extLst>
            <a:ext uri="{FF2B5EF4-FFF2-40B4-BE49-F238E27FC236}">
              <a16:creationId xmlns:a16="http://schemas.microsoft.com/office/drawing/2014/main" id="{B99257C3-A583-4E93-B77F-67C9C2E8C9FD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510540</xdr:colOff>
      <xdr:row>68</xdr:row>
      <xdr:rowOff>0</xdr:rowOff>
    </xdr:from>
    <xdr:to>
      <xdr:col>0</xdr:col>
      <xdr:colOff>586740</xdr:colOff>
      <xdr:row>69</xdr:row>
      <xdr:rowOff>0</xdr:rowOff>
    </xdr:to>
    <xdr:sp macro="" textlink="">
      <xdr:nvSpPr>
        <xdr:cNvPr id="8857" name="Text Box 1">
          <a:extLst>
            <a:ext uri="{FF2B5EF4-FFF2-40B4-BE49-F238E27FC236}">
              <a16:creationId xmlns:a16="http://schemas.microsoft.com/office/drawing/2014/main" id="{56272BF1-67C2-410F-A6C8-1C3BB66872AD}"/>
            </a:ext>
          </a:extLst>
        </xdr:cNvPr>
        <xdr:cNvSpPr txBox="1">
          <a:spLocks noChangeArrowheads="1"/>
        </xdr:cNvSpPr>
      </xdr:nvSpPr>
      <xdr:spPr bwMode="auto">
        <a:xfrm>
          <a:off x="510540" y="9890760"/>
          <a:ext cx="7620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EFB1A0-B188-4A81-B2DF-C30C73A9B319}">
  <dimension ref="A3:K29"/>
  <sheetViews>
    <sheetView workbookViewId="0">
      <selection activeCell="A3" sqref="A3:K29"/>
    </sheetView>
  </sheetViews>
  <sheetFormatPr defaultRowHeight="14.4" x14ac:dyDescent="0.3"/>
  <sheetData>
    <row r="3" spans="1:11" x14ac:dyDescent="0.3">
      <c r="A3" s="1" t="s">
        <v>0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3">
      <c r="A4" s="1" t="s">
        <v>1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3">
      <c r="A5" s="2"/>
      <c r="B5" s="2"/>
      <c r="C5" s="2"/>
      <c r="D5" s="3"/>
      <c r="E5" s="3"/>
      <c r="F5" s="4"/>
      <c r="G5" s="5"/>
      <c r="H5" s="5"/>
      <c r="I5" s="6"/>
      <c r="J5" s="6"/>
      <c r="K5" s="7" t="s">
        <v>2</v>
      </c>
    </row>
    <row r="6" spans="1:11" x14ac:dyDescent="0.3">
      <c r="A6" s="8" t="s">
        <v>3</v>
      </c>
      <c r="B6" s="8"/>
      <c r="C6" s="8"/>
      <c r="D6" s="8"/>
      <c r="E6" s="8"/>
      <c r="F6" s="8"/>
      <c r="G6" s="9" t="s">
        <v>4</v>
      </c>
      <c r="H6" s="10"/>
      <c r="I6" s="10"/>
      <c r="J6" s="10"/>
      <c r="K6" s="11"/>
    </row>
    <row r="7" spans="1:11" ht="30.6" x14ac:dyDescent="0.3">
      <c r="A7" s="8" t="s">
        <v>5</v>
      </c>
      <c r="B7" s="8"/>
      <c r="C7" s="8"/>
      <c r="D7" s="12" t="s">
        <v>6</v>
      </c>
      <c r="E7" s="12" t="s">
        <v>7</v>
      </c>
      <c r="F7" s="12" t="s">
        <v>8</v>
      </c>
      <c r="G7" s="8" t="s">
        <v>5</v>
      </c>
      <c r="H7" s="8"/>
      <c r="I7" s="12" t="s">
        <v>9</v>
      </c>
      <c r="J7" s="12" t="s">
        <v>7</v>
      </c>
      <c r="K7" s="12" t="s">
        <v>8</v>
      </c>
    </row>
    <row r="8" spans="1:11" x14ac:dyDescent="0.3">
      <c r="A8" s="13" t="s">
        <v>10</v>
      </c>
      <c r="B8" s="13"/>
      <c r="C8" s="13"/>
      <c r="D8" s="14"/>
      <c r="E8" s="14"/>
      <c r="F8" s="14"/>
      <c r="G8" s="13" t="s">
        <v>11</v>
      </c>
      <c r="H8" s="13"/>
      <c r="I8" s="15">
        <v>116818919</v>
      </c>
      <c r="J8" s="15">
        <v>105745332</v>
      </c>
      <c r="K8" s="14">
        <v>131559900</v>
      </c>
    </row>
    <row r="9" spans="1:11" x14ac:dyDescent="0.3">
      <c r="A9" s="16" t="s">
        <v>12</v>
      </c>
      <c r="B9" s="17"/>
      <c r="C9" s="18"/>
      <c r="D9" s="14"/>
      <c r="E9" s="14"/>
      <c r="F9" s="14"/>
      <c r="G9" s="19" t="s">
        <v>13</v>
      </c>
      <c r="H9" s="19"/>
      <c r="I9" s="20">
        <v>18570086</v>
      </c>
      <c r="J9" s="20">
        <v>15901962</v>
      </c>
      <c r="K9" s="14">
        <v>17463287</v>
      </c>
    </row>
    <row r="10" spans="1:11" x14ac:dyDescent="0.3">
      <c r="A10" s="21" t="s">
        <v>14</v>
      </c>
      <c r="B10" s="22"/>
      <c r="C10" s="23"/>
      <c r="D10" s="14">
        <v>24166558</v>
      </c>
      <c r="E10" s="14">
        <v>22961333</v>
      </c>
      <c r="F10" s="14">
        <v>32683800</v>
      </c>
      <c r="G10" s="13" t="s">
        <v>15</v>
      </c>
      <c r="H10" s="13"/>
      <c r="I10" s="15">
        <v>46270508</v>
      </c>
      <c r="J10" s="15">
        <v>39053083</v>
      </c>
      <c r="K10" s="14">
        <v>55808670</v>
      </c>
    </row>
    <row r="11" spans="1:11" x14ac:dyDescent="0.3">
      <c r="A11" s="21" t="s">
        <v>16</v>
      </c>
      <c r="B11" s="22"/>
      <c r="C11" s="23"/>
      <c r="D11" s="14">
        <v>120000</v>
      </c>
      <c r="E11" s="14">
        <v>228105</v>
      </c>
      <c r="F11" s="14">
        <v>120000</v>
      </c>
      <c r="G11" s="13" t="s">
        <v>17</v>
      </c>
      <c r="H11" s="13"/>
      <c r="I11" s="24"/>
      <c r="J11" s="24"/>
      <c r="K11" s="14">
        <v>0</v>
      </c>
    </row>
    <row r="12" spans="1:11" x14ac:dyDescent="0.3">
      <c r="A12" s="13"/>
      <c r="B12" s="13"/>
      <c r="C12" s="13"/>
      <c r="D12" s="14"/>
      <c r="E12" s="14"/>
      <c r="F12" s="14"/>
      <c r="G12" s="13" t="s">
        <v>18</v>
      </c>
      <c r="H12" s="13"/>
      <c r="I12" s="24"/>
      <c r="J12" s="24"/>
      <c r="K12" s="14">
        <v>0</v>
      </c>
    </row>
    <row r="13" spans="1:11" x14ac:dyDescent="0.3">
      <c r="A13" s="25"/>
      <c r="B13" s="25"/>
      <c r="C13" s="25"/>
      <c r="D13" s="14"/>
      <c r="E13" s="14"/>
      <c r="F13" s="14"/>
      <c r="G13" s="26" t="s">
        <v>19</v>
      </c>
      <c r="H13" s="27"/>
      <c r="I13" s="28"/>
      <c r="J13" s="28"/>
      <c r="K13" s="14"/>
    </row>
    <row r="14" spans="1:11" x14ac:dyDescent="0.3">
      <c r="A14" s="29"/>
      <c r="B14" s="29"/>
      <c r="C14" s="29"/>
      <c r="D14" s="14"/>
      <c r="E14" s="14"/>
      <c r="F14" s="14"/>
      <c r="G14" s="21" t="s">
        <v>20</v>
      </c>
      <c r="H14" s="23"/>
      <c r="I14" s="30"/>
      <c r="J14" s="30"/>
      <c r="K14" s="14"/>
    </row>
    <row r="15" spans="1:11" x14ac:dyDescent="0.3">
      <c r="A15" s="21"/>
      <c r="B15" s="22"/>
      <c r="C15" s="23"/>
      <c r="D15" s="14"/>
      <c r="E15" s="14"/>
      <c r="F15" s="14"/>
      <c r="G15" s="31"/>
      <c r="H15" s="32"/>
      <c r="I15" s="33"/>
      <c r="J15" s="33"/>
      <c r="K15" s="14"/>
    </row>
    <row r="16" spans="1:11" x14ac:dyDescent="0.3">
      <c r="A16" s="25" t="s">
        <v>21</v>
      </c>
      <c r="B16" s="25"/>
      <c r="C16" s="25"/>
      <c r="D16" s="34">
        <f>D8+D9+D10+D11</f>
        <v>24286558</v>
      </c>
      <c r="E16" s="34">
        <f>E8+E9+E10+E11</f>
        <v>23189438</v>
      </c>
      <c r="F16" s="34">
        <f>F8+F9+F10+F11</f>
        <v>32803800</v>
      </c>
      <c r="G16" s="35" t="s">
        <v>22</v>
      </c>
      <c r="H16" s="36"/>
      <c r="I16" s="34">
        <f>SUM(I8:I12)</f>
        <v>181659513</v>
      </c>
      <c r="J16" s="34">
        <f>SUM(J8:J12)</f>
        <v>160700377</v>
      </c>
      <c r="K16" s="34">
        <f>SUM(K8:K12)</f>
        <v>204831857</v>
      </c>
    </row>
    <row r="17" spans="1:11" x14ac:dyDescent="0.3">
      <c r="A17" s="21"/>
      <c r="B17" s="22"/>
      <c r="C17" s="23"/>
      <c r="D17" s="14"/>
      <c r="E17" s="14"/>
      <c r="F17" s="14"/>
      <c r="G17" s="21"/>
      <c r="H17" s="23"/>
      <c r="I17" s="30"/>
      <c r="J17" s="30"/>
      <c r="K17" s="14"/>
    </row>
    <row r="18" spans="1:11" x14ac:dyDescent="0.3">
      <c r="A18" s="16" t="s">
        <v>23</v>
      </c>
      <c r="B18" s="17"/>
      <c r="C18" s="18"/>
      <c r="D18" s="14"/>
      <c r="E18" s="14"/>
      <c r="F18" s="14"/>
      <c r="G18" s="21" t="s">
        <v>24</v>
      </c>
      <c r="H18" s="23"/>
      <c r="I18" s="37">
        <v>746760</v>
      </c>
      <c r="J18" s="37">
        <v>1009683</v>
      </c>
      <c r="K18" s="14">
        <v>1772920</v>
      </c>
    </row>
    <row r="19" spans="1:11" x14ac:dyDescent="0.3">
      <c r="A19" s="16" t="s">
        <v>25</v>
      </c>
      <c r="B19" s="17"/>
      <c r="C19" s="18"/>
      <c r="D19" s="14"/>
      <c r="E19" s="14"/>
      <c r="F19" s="14"/>
      <c r="G19" s="21" t="s">
        <v>26</v>
      </c>
      <c r="H19" s="23"/>
      <c r="I19" s="30"/>
      <c r="J19" s="30"/>
      <c r="K19" s="14">
        <v>0</v>
      </c>
    </row>
    <row r="20" spans="1:11" x14ac:dyDescent="0.3">
      <c r="A20" s="13" t="s">
        <v>27</v>
      </c>
      <c r="B20" s="13"/>
      <c r="C20" s="13"/>
      <c r="D20" s="14">
        <v>0</v>
      </c>
      <c r="E20" s="14">
        <v>211000</v>
      </c>
      <c r="F20" s="14">
        <v>0</v>
      </c>
      <c r="G20" s="21" t="s">
        <v>28</v>
      </c>
      <c r="H20" s="23"/>
      <c r="I20" s="30"/>
      <c r="J20" s="30"/>
      <c r="K20" s="14">
        <v>0</v>
      </c>
    </row>
    <row r="21" spans="1:11" x14ac:dyDescent="0.3">
      <c r="A21" s="25" t="s">
        <v>29</v>
      </c>
      <c r="B21" s="25"/>
      <c r="C21" s="25"/>
      <c r="D21" s="34">
        <v>0</v>
      </c>
      <c r="E21" s="34">
        <v>0</v>
      </c>
      <c r="F21" s="34">
        <v>0</v>
      </c>
      <c r="G21" s="35" t="s">
        <v>30</v>
      </c>
      <c r="H21" s="36"/>
      <c r="I21" s="34">
        <f>SUM(I18:I20)</f>
        <v>746760</v>
      </c>
      <c r="J21" s="34">
        <f>SUM(J18:J20)</f>
        <v>1009683</v>
      </c>
      <c r="K21" s="34">
        <f>SUM(K18:K20)</f>
        <v>1772920</v>
      </c>
    </row>
    <row r="22" spans="1:11" x14ac:dyDescent="0.3">
      <c r="A22" s="9"/>
      <c r="B22" s="10"/>
      <c r="C22" s="11"/>
      <c r="D22" s="34"/>
      <c r="E22" s="34"/>
      <c r="F22" s="34"/>
      <c r="G22" s="38"/>
      <c r="H22" s="39"/>
      <c r="I22" s="39"/>
      <c r="J22" s="39"/>
      <c r="K22" s="34"/>
    </row>
    <row r="23" spans="1:11" x14ac:dyDescent="0.3">
      <c r="A23" s="35" t="s">
        <v>31</v>
      </c>
      <c r="B23" s="40"/>
      <c r="C23" s="36"/>
      <c r="D23" s="34">
        <f>D16+D21</f>
        <v>24286558</v>
      </c>
      <c r="E23" s="34">
        <f>E16+E21</f>
        <v>23189438</v>
      </c>
      <c r="F23" s="34">
        <f>F16+F21</f>
        <v>32803800</v>
      </c>
      <c r="G23" s="38" t="s">
        <v>32</v>
      </c>
      <c r="H23" s="39"/>
      <c r="I23" s="34">
        <f>I16+I21</f>
        <v>182406273</v>
      </c>
      <c r="J23" s="34">
        <f>J16+J21</f>
        <v>161710060</v>
      </c>
      <c r="K23" s="34">
        <f>K16+K21</f>
        <v>206604777</v>
      </c>
    </row>
    <row r="24" spans="1:11" x14ac:dyDescent="0.3">
      <c r="A24" s="31"/>
      <c r="B24" s="41"/>
      <c r="C24" s="32"/>
      <c r="D24" s="14"/>
      <c r="E24" s="14"/>
      <c r="F24" s="14"/>
      <c r="G24" s="21"/>
      <c r="H24" s="23"/>
      <c r="I24" s="30"/>
      <c r="J24" s="30"/>
      <c r="K24" s="14"/>
    </row>
    <row r="25" spans="1:11" x14ac:dyDescent="0.3">
      <c r="A25" s="35" t="s">
        <v>33</v>
      </c>
      <c r="B25" s="40"/>
      <c r="C25" s="36"/>
      <c r="D25" s="42">
        <v>158119715</v>
      </c>
      <c r="E25" s="42">
        <v>138618811</v>
      </c>
      <c r="F25" s="42">
        <v>173800977</v>
      </c>
      <c r="G25" s="35" t="s">
        <v>34</v>
      </c>
      <c r="H25" s="36"/>
      <c r="I25" s="39"/>
      <c r="J25" s="39"/>
      <c r="K25" s="42">
        <v>0</v>
      </c>
    </row>
    <row r="26" spans="1:11" x14ac:dyDescent="0.3">
      <c r="A26" s="43" t="s">
        <v>35</v>
      </c>
      <c r="B26" s="13"/>
      <c r="C26" s="13"/>
      <c r="D26" s="44">
        <v>1863578</v>
      </c>
      <c r="E26" s="44"/>
      <c r="F26" s="44">
        <v>1352676</v>
      </c>
      <c r="G26" s="38"/>
      <c r="H26" s="39"/>
      <c r="I26" s="39"/>
      <c r="J26" s="39"/>
      <c r="K26" s="44"/>
    </row>
    <row r="27" spans="1:11" x14ac:dyDescent="0.3">
      <c r="A27" s="19"/>
      <c r="B27" s="19"/>
      <c r="C27" s="19"/>
      <c r="D27" s="14"/>
      <c r="E27" s="14"/>
      <c r="F27" s="14"/>
      <c r="G27" s="31"/>
      <c r="H27" s="32"/>
      <c r="I27" s="33"/>
      <c r="J27" s="33"/>
      <c r="K27" s="14"/>
    </row>
    <row r="28" spans="1:11" x14ac:dyDescent="0.3">
      <c r="A28" s="45" t="s">
        <v>36</v>
      </c>
      <c r="B28" s="45"/>
      <c r="C28" s="45"/>
      <c r="D28" s="34">
        <f>D23+D25</f>
        <v>182406273</v>
      </c>
      <c r="E28" s="34">
        <f>E23+E25</f>
        <v>161808249</v>
      </c>
      <c r="F28" s="34">
        <f>F23+F25</f>
        <v>206604777</v>
      </c>
      <c r="G28" s="45" t="s">
        <v>37</v>
      </c>
      <c r="H28" s="45"/>
      <c r="I28" s="34">
        <f>I16+I21</f>
        <v>182406273</v>
      </c>
      <c r="J28" s="34">
        <f>J16+J21</f>
        <v>161710060</v>
      </c>
      <c r="K28" s="34">
        <f>K16+K21</f>
        <v>206604777</v>
      </c>
    </row>
    <row r="29" spans="1:11" x14ac:dyDescent="0.3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</row>
  </sheetData>
  <mergeCells count="47">
    <mergeCell ref="A26:C26"/>
    <mergeCell ref="A27:C27"/>
    <mergeCell ref="G27:H27"/>
    <mergeCell ref="A28:C28"/>
    <mergeCell ref="G28:H28"/>
    <mergeCell ref="A22:C22"/>
    <mergeCell ref="A23:C23"/>
    <mergeCell ref="A24:C24"/>
    <mergeCell ref="G24:H24"/>
    <mergeCell ref="A25:C25"/>
    <mergeCell ref="G25:H25"/>
    <mergeCell ref="A19:C19"/>
    <mergeCell ref="G19:H19"/>
    <mergeCell ref="A20:C20"/>
    <mergeCell ref="G20:H20"/>
    <mergeCell ref="A21:C21"/>
    <mergeCell ref="G21:H21"/>
    <mergeCell ref="A16:C16"/>
    <mergeCell ref="G16:H16"/>
    <mergeCell ref="A17:C17"/>
    <mergeCell ref="G17:H17"/>
    <mergeCell ref="A18:C18"/>
    <mergeCell ref="G18:H18"/>
    <mergeCell ref="A13:C13"/>
    <mergeCell ref="G13:H13"/>
    <mergeCell ref="A14:C14"/>
    <mergeCell ref="G14:H14"/>
    <mergeCell ref="A15:C15"/>
    <mergeCell ref="G15:H15"/>
    <mergeCell ref="A10:C10"/>
    <mergeCell ref="G10:H10"/>
    <mergeCell ref="A11:C11"/>
    <mergeCell ref="G11:H11"/>
    <mergeCell ref="A12:C12"/>
    <mergeCell ref="G12:H12"/>
    <mergeCell ref="A7:C7"/>
    <mergeCell ref="G7:H7"/>
    <mergeCell ref="A8:C8"/>
    <mergeCell ref="G8:H8"/>
    <mergeCell ref="A9:C9"/>
    <mergeCell ref="G9:H9"/>
    <mergeCell ref="A3:K3"/>
    <mergeCell ref="A4:K4"/>
    <mergeCell ref="A5:C5"/>
    <mergeCell ref="G5:H5"/>
    <mergeCell ref="A6:F6"/>
    <mergeCell ref="G6:K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957452-6CF9-47E6-840F-3C062E2D306B}">
  <dimension ref="A2:M90"/>
  <sheetViews>
    <sheetView tabSelected="1" workbookViewId="0">
      <selection activeCell="P16" sqref="P16"/>
    </sheetView>
  </sheetViews>
  <sheetFormatPr defaultRowHeight="14.4" x14ac:dyDescent="0.3"/>
  <sheetData>
    <row r="2" spans="1:13" ht="15" thickBot="1" x14ac:dyDescent="0.35">
      <c r="A2" s="46" t="s">
        <v>38</v>
      </c>
      <c r="B2" s="47" t="s">
        <v>39</v>
      </c>
      <c r="C2" s="48"/>
      <c r="D2" s="48"/>
      <c r="E2" s="48"/>
      <c r="F2" s="48"/>
      <c r="G2" s="48"/>
      <c r="H2" s="48"/>
      <c r="I2" s="48"/>
      <c r="J2" s="49"/>
      <c r="K2" s="49"/>
      <c r="L2" s="49"/>
      <c r="M2" s="50"/>
    </row>
    <row r="3" spans="1:13" ht="15" thickBot="1" x14ac:dyDescent="0.35">
      <c r="A3" s="51"/>
      <c r="B3" s="52" t="s">
        <v>40</v>
      </c>
      <c r="C3" s="53"/>
      <c r="D3" s="54" t="s">
        <v>41</v>
      </c>
      <c r="E3" s="55" t="s">
        <v>42</v>
      </c>
      <c r="F3" s="56" t="s">
        <v>43</v>
      </c>
      <c r="G3" s="57" t="s">
        <v>4</v>
      </c>
      <c r="H3" s="55" t="s">
        <v>44</v>
      </c>
      <c r="I3" s="58" t="s">
        <v>45</v>
      </c>
      <c r="J3" s="49"/>
      <c r="K3" s="49"/>
      <c r="L3" s="59"/>
      <c r="M3" s="59"/>
    </row>
    <row r="4" spans="1:13" ht="30.6" x14ac:dyDescent="0.3">
      <c r="A4" s="51"/>
      <c r="B4" s="60" t="s">
        <v>46</v>
      </c>
      <c r="C4" s="61" t="s">
        <v>47</v>
      </c>
      <c r="D4" s="62"/>
      <c r="E4" s="55"/>
      <c r="F4" s="63"/>
      <c r="G4" s="64"/>
      <c r="H4" s="65"/>
      <c r="I4" s="66"/>
      <c r="J4" s="67"/>
      <c r="K4" s="49"/>
      <c r="L4" s="59"/>
      <c r="M4" s="59"/>
    </row>
    <row r="5" spans="1:13" x14ac:dyDescent="0.3">
      <c r="A5" s="68" t="s">
        <v>48</v>
      </c>
      <c r="B5" s="69">
        <v>0</v>
      </c>
      <c r="C5" s="69">
        <f>(2369080+598500)/38*11</f>
        <v>859036.31578947371</v>
      </c>
      <c r="D5" s="70">
        <f>SUM(I5-B5-C5-E5)</f>
        <v>710678.69684210524</v>
      </c>
      <c r="E5" s="71">
        <f>3336000*0.1/38*11</f>
        <v>96568.421052631587</v>
      </c>
      <c r="F5" s="72">
        <f>SUM(A5,B5,D5,C5,E5)</f>
        <v>1666283.4336842105</v>
      </c>
      <c r="G5" s="73">
        <f>3475810/38*11-0.04</f>
        <v>1006155.4863157895</v>
      </c>
      <c r="H5" s="74">
        <f>22804420*0.1/38*11</f>
        <v>660127.94736842101</v>
      </c>
      <c r="I5" s="72">
        <f>G5+H5</f>
        <v>1666283.4336842105</v>
      </c>
      <c r="J5" s="75"/>
      <c r="K5" s="75"/>
      <c r="L5" s="75"/>
      <c r="M5" s="75"/>
    </row>
    <row r="6" spans="1:13" x14ac:dyDescent="0.3">
      <c r="A6" s="68" t="s">
        <v>49</v>
      </c>
      <c r="B6" s="69">
        <v>0</v>
      </c>
      <c r="C6" s="69">
        <f>(2369080+598500)/38*13</f>
        <v>1015224.7368421052</v>
      </c>
      <c r="D6" s="70">
        <f t="shared" ref="D6:D12" si="0">SUM(I6-B6-C6-E6)</f>
        <v>839893.05263157911</v>
      </c>
      <c r="E6" s="71">
        <f>3336000*0.1/38*13</f>
        <v>114126.31578947369</v>
      </c>
      <c r="F6" s="72">
        <f>SUM(A6,B6,D6,C6,E6)</f>
        <v>1969244.105263158</v>
      </c>
      <c r="G6" s="73">
        <f>3475810/38*13</f>
        <v>1189092.8947368423</v>
      </c>
      <c r="H6" s="74">
        <f>22804420*0.1/38*13</f>
        <v>780151.21052631573</v>
      </c>
      <c r="I6" s="72">
        <f t="shared" ref="I6:I12" si="1">G6+H6</f>
        <v>1969244.105263158</v>
      </c>
      <c r="J6" s="75"/>
      <c r="K6" s="75"/>
      <c r="L6" s="75"/>
      <c r="M6" s="75"/>
    </row>
    <row r="7" spans="1:13" x14ac:dyDescent="0.3">
      <c r="A7" s="68" t="s">
        <v>50</v>
      </c>
      <c r="B7" s="69">
        <v>0</v>
      </c>
      <c r="C7" s="69">
        <f>(2369080+598500)/38*2</f>
        <v>156188.42105263157</v>
      </c>
      <c r="D7" s="70">
        <f>SUM(I7-B7-C7-E7)</f>
        <v>129214.31578947368</v>
      </c>
      <c r="E7" s="71">
        <f>3336000*0.1/38*2</f>
        <v>17557.894736842107</v>
      </c>
      <c r="F7" s="72">
        <f>SUM(A7,B7,D7,C7,E7)</f>
        <v>302960.63157894742</v>
      </c>
      <c r="G7" s="73">
        <f>3475810/38*2</f>
        <v>182937.36842105264</v>
      </c>
      <c r="H7" s="74">
        <f>22804420*0.1/38*2</f>
        <v>120023.26315789473</v>
      </c>
      <c r="I7" s="72">
        <f t="shared" si="1"/>
        <v>302960.63157894736</v>
      </c>
      <c r="J7" s="75"/>
      <c r="K7" s="75"/>
      <c r="L7" s="75"/>
      <c r="M7" s="75"/>
    </row>
    <row r="8" spans="1:13" x14ac:dyDescent="0.3">
      <c r="A8" s="68" t="s">
        <v>51</v>
      </c>
      <c r="B8" s="69">
        <v>0</v>
      </c>
      <c r="C8" s="69">
        <f>(2369080+598500)/38*0</f>
        <v>0</v>
      </c>
      <c r="D8" s="70">
        <f t="shared" si="0"/>
        <v>0</v>
      </c>
      <c r="E8" s="71">
        <v>0</v>
      </c>
      <c r="F8" s="72">
        <f>SUM(A8,B8,D8,C8)</f>
        <v>0</v>
      </c>
      <c r="G8" s="73">
        <f>4145000/64*0</f>
        <v>0</v>
      </c>
      <c r="H8" s="74">
        <v>0</v>
      </c>
      <c r="I8" s="72">
        <f t="shared" si="1"/>
        <v>0</v>
      </c>
      <c r="J8" s="75"/>
      <c r="K8" s="75"/>
      <c r="L8" s="75"/>
      <c r="M8" s="75"/>
    </row>
    <row r="9" spans="1:13" x14ac:dyDescent="0.3">
      <c r="A9" s="68" t="s">
        <v>52</v>
      </c>
      <c r="B9" s="69">
        <v>0</v>
      </c>
      <c r="C9" s="69">
        <f>(2369080+598500)/38*1</f>
        <v>78094.210526315786</v>
      </c>
      <c r="D9" s="70">
        <f t="shared" si="0"/>
        <v>64607.15789473684</v>
      </c>
      <c r="E9" s="71">
        <f>3336000*0.1/38*1</f>
        <v>8778.9473684210534</v>
      </c>
      <c r="F9" s="72">
        <f>SUM(A9,B9,D9,C9,E9)</f>
        <v>151480.31578947371</v>
      </c>
      <c r="G9" s="73">
        <f>3475810/38*1</f>
        <v>91468.68421052632</v>
      </c>
      <c r="H9" s="74">
        <f>22804420*0.1/38*1</f>
        <v>60011.631578947367</v>
      </c>
      <c r="I9" s="72">
        <f t="shared" si="1"/>
        <v>151480.31578947368</v>
      </c>
      <c r="J9" s="75"/>
      <c r="K9" s="75"/>
      <c r="L9" s="75"/>
      <c r="M9" s="75"/>
    </row>
    <row r="10" spans="1:13" x14ac:dyDescent="0.3">
      <c r="A10" s="68" t="s">
        <v>53</v>
      </c>
      <c r="B10" s="69">
        <v>0</v>
      </c>
      <c r="C10" s="69">
        <f>(2369080+598500)/38*4</f>
        <v>312376.84210526315</v>
      </c>
      <c r="D10" s="70">
        <f t="shared" si="0"/>
        <v>258428.63157894736</v>
      </c>
      <c r="E10" s="71">
        <f>3336000*0.1/38*4</f>
        <v>35115.789473684214</v>
      </c>
      <c r="F10" s="72">
        <f>SUM(A10,B10,D10,C10,E10)</f>
        <v>605921.26315789483</v>
      </c>
      <c r="G10" s="73">
        <f>3475810/38*4</f>
        <v>365874.73684210528</v>
      </c>
      <c r="H10" s="74">
        <f>22804420*0.1/38*4</f>
        <v>240046.52631578947</v>
      </c>
      <c r="I10" s="72">
        <f t="shared" si="1"/>
        <v>605921.26315789472</v>
      </c>
      <c r="J10" s="75"/>
      <c r="K10" s="75"/>
      <c r="L10" s="75"/>
      <c r="M10" s="75"/>
    </row>
    <row r="11" spans="1:13" x14ac:dyDescent="0.3">
      <c r="A11" s="68" t="s">
        <v>54</v>
      </c>
      <c r="B11" s="69">
        <v>0</v>
      </c>
      <c r="C11" s="69">
        <f>(2369080+598500)/38*7+0.04+0.4</f>
        <v>546659.91368421062</v>
      </c>
      <c r="D11" s="70">
        <f t="shared" si="0"/>
        <v>452249.66526315798</v>
      </c>
      <c r="E11" s="71">
        <f>3336000*0.1/38*7</f>
        <v>61452.631578947374</v>
      </c>
      <c r="F11" s="72">
        <f>SUM(A11,B11,D11,C11,E11)</f>
        <v>1060362.210526316</v>
      </c>
      <c r="G11" s="73">
        <f>3475810/38*7</f>
        <v>640280.78947368427</v>
      </c>
      <c r="H11" s="74">
        <f>22804420*0.1/38*7</f>
        <v>420081.42105263157</v>
      </c>
      <c r="I11" s="72">
        <f t="shared" si="1"/>
        <v>1060362.210526316</v>
      </c>
      <c r="J11" s="75"/>
      <c r="K11" s="75"/>
      <c r="L11" s="75"/>
      <c r="M11" s="75"/>
    </row>
    <row r="12" spans="1:13" x14ac:dyDescent="0.3">
      <c r="A12" s="68" t="s">
        <v>55</v>
      </c>
      <c r="B12" s="69">
        <v>0</v>
      </c>
      <c r="C12" s="69">
        <f>(2369080+598500)/38*0</f>
        <v>0</v>
      </c>
      <c r="D12" s="70">
        <f t="shared" si="0"/>
        <v>0</v>
      </c>
      <c r="E12" s="71">
        <f>1367676*0.1/62*0</f>
        <v>0</v>
      </c>
      <c r="F12" s="72">
        <f>SUM(A12,B12,D12,C12,E12)</f>
        <v>0</v>
      </c>
      <c r="G12" s="73">
        <f>3139540/61*0</f>
        <v>0</v>
      </c>
      <c r="H12" s="74">
        <f>18119602*0.1/61*0</f>
        <v>0</v>
      </c>
      <c r="I12" s="72">
        <f t="shared" si="1"/>
        <v>0</v>
      </c>
      <c r="J12" s="75"/>
      <c r="K12" s="75"/>
      <c r="L12" s="75"/>
      <c r="M12" s="75"/>
    </row>
    <row r="13" spans="1:13" ht="15" thickBot="1" x14ac:dyDescent="0.35">
      <c r="A13" s="76" t="s">
        <v>56</v>
      </c>
      <c r="B13" s="77">
        <f t="shared" ref="B13:I13" si="2">SUM(B5:B12)</f>
        <v>0</v>
      </c>
      <c r="C13" s="78">
        <f t="shared" si="2"/>
        <v>2967580.4400000004</v>
      </c>
      <c r="D13" s="79">
        <f t="shared" si="2"/>
        <v>2455071.5200000005</v>
      </c>
      <c r="E13" s="80">
        <f t="shared" si="2"/>
        <v>333600</v>
      </c>
      <c r="F13" s="81">
        <f t="shared" si="2"/>
        <v>5756251.9600000009</v>
      </c>
      <c r="G13" s="82">
        <f t="shared" si="2"/>
        <v>3475809.96</v>
      </c>
      <c r="H13" s="83">
        <f t="shared" si="2"/>
        <v>2280442</v>
      </c>
      <c r="I13" s="81">
        <f t="shared" si="2"/>
        <v>5756251.9600000009</v>
      </c>
      <c r="J13" s="84"/>
      <c r="K13" s="84"/>
      <c r="L13" s="84"/>
      <c r="M13" s="84"/>
    </row>
    <row r="14" spans="1:13" x14ac:dyDescent="0.3">
      <c r="A14" s="50"/>
      <c r="B14" s="85"/>
      <c r="C14" s="85"/>
      <c r="D14" s="50"/>
      <c r="E14" s="50"/>
      <c r="F14" s="50"/>
      <c r="G14" s="86"/>
      <c r="H14" s="86"/>
      <c r="I14" s="50"/>
      <c r="J14" s="50"/>
      <c r="K14" s="50"/>
      <c r="L14" s="50"/>
      <c r="M14" s="50"/>
    </row>
    <row r="15" spans="1:13" ht="15" thickBot="1" x14ac:dyDescent="0.35">
      <c r="A15" s="46" t="s">
        <v>38</v>
      </c>
      <c r="B15" s="47" t="s">
        <v>57</v>
      </c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</row>
    <row r="16" spans="1:13" ht="15" thickBot="1" x14ac:dyDescent="0.35">
      <c r="A16" s="51"/>
      <c r="B16" s="52" t="s">
        <v>40</v>
      </c>
      <c r="C16" s="53"/>
      <c r="D16" s="87" t="s">
        <v>58</v>
      </c>
      <c r="E16" s="88" t="s">
        <v>59</v>
      </c>
      <c r="F16" s="89"/>
      <c r="G16" s="54" t="s">
        <v>41</v>
      </c>
      <c r="H16" s="55" t="s">
        <v>42</v>
      </c>
      <c r="I16" s="58" t="s">
        <v>43</v>
      </c>
      <c r="J16" s="57" t="s">
        <v>60</v>
      </c>
      <c r="K16" s="55" t="s">
        <v>61</v>
      </c>
      <c r="L16" s="55" t="s">
        <v>44</v>
      </c>
      <c r="M16" s="58" t="s">
        <v>62</v>
      </c>
    </row>
    <row r="17" spans="1:13" ht="30.6" x14ac:dyDescent="0.3">
      <c r="A17" s="51"/>
      <c r="B17" s="60" t="s">
        <v>46</v>
      </c>
      <c r="C17" s="61" t="s">
        <v>63</v>
      </c>
      <c r="D17" s="90"/>
      <c r="E17" s="91" t="s">
        <v>64</v>
      </c>
      <c r="F17" s="92" t="s">
        <v>65</v>
      </c>
      <c r="G17" s="62"/>
      <c r="H17" s="65"/>
      <c r="I17" s="66"/>
      <c r="J17" s="64"/>
      <c r="K17" s="65"/>
      <c r="L17" s="65"/>
      <c r="M17" s="58"/>
    </row>
    <row r="18" spans="1:13" x14ac:dyDescent="0.3">
      <c r="A18" s="68" t="s">
        <v>48</v>
      </c>
      <c r="B18" s="69">
        <f>731000+(2088000/2/108*47)</f>
        <v>1185333.3333333333</v>
      </c>
      <c r="C18" s="71">
        <f>2572609+227634</f>
        <v>2800243</v>
      </c>
      <c r="D18" s="71">
        <f>9484000/108*47</f>
        <v>4127296.2962962966</v>
      </c>
      <c r="E18" s="71">
        <f>(6500000+1755000)-2780000</f>
        <v>5475000</v>
      </c>
      <c r="F18" s="71">
        <v>2780000</v>
      </c>
      <c r="G18" s="70">
        <f>SUM(M18-B18-C18-D18-E18-F18-H18+0.3)</f>
        <v>8793651.5500000063</v>
      </c>
      <c r="H18" s="71">
        <f>3336000*0.15/108*47</f>
        <v>217766.66666666666</v>
      </c>
      <c r="I18" s="72">
        <f>SUM(B18:H18)</f>
        <v>25379290.846296307</v>
      </c>
      <c r="J18" s="69">
        <v>22019657</v>
      </c>
      <c r="K18" s="71">
        <f>8598692/108*47/2</f>
        <v>1871011.6851851854</v>
      </c>
      <c r="L18" s="71">
        <f>22804420*0.15/108*47</f>
        <v>1488621.861111111</v>
      </c>
      <c r="M18" s="72">
        <f>SUM(J18:L18)</f>
        <v>25379290.546296299</v>
      </c>
    </row>
    <row r="19" spans="1:13" x14ac:dyDescent="0.3">
      <c r="A19" s="68" t="s">
        <v>49</v>
      </c>
      <c r="B19" s="69">
        <f>336000+(2088000/2/108*51)</f>
        <v>829000</v>
      </c>
      <c r="C19" s="71">
        <f>2531585+224004</f>
        <v>2755589</v>
      </c>
      <c r="D19" s="71">
        <f>9484000/108*51</f>
        <v>4478555.555555556</v>
      </c>
      <c r="E19" s="71">
        <f>(5200000+1404000)-3560000</f>
        <v>3044000</v>
      </c>
      <c r="F19" s="71">
        <v>3560000</v>
      </c>
      <c r="G19" s="70">
        <f>SUM(M19-B19-C19-D19-E19-F19-H19)</f>
        <v>6507940.25</v>
      </c>
      <c r="H19" s="71">
        <f>3336000*0.15/108*51</f>
        <v>236299.99999999997</v>
      </c>
      <c r="I19" s="72">
        <f>SUM(B19:H19)</f>
        <v>21411384.805555556</v>
      </c>
      <c r="J19" s="69">
        <v>17765825</v>
      </c>
      <c r="K19" s="71">
        <f>8598692/108*51/2</f>
        <v>2030246.7222222225</v>
      </c>
      <c r="L19" s="71">
        <f>22804420*0.15/108*51</f>
        <v>1615313.0833333333</v>
      </c>
      <c r="M19" s="72">
        <f t="shared" ref="M19:M25" si="3">SUM(J19:L19)</f>
        <v>21411384.805555556</v>
      </c>
    </row>
    <row r="20" spans="1:13" x14ac:dyDescent="0.3">
      <c r="A20" s="68" t="s">
        <v>50</v>
      </c>
      <c r="B20" s="69">
        <f>(2088000/2/108*6)</f>
        <v>58000</v>
      </c>
      <c r="C20" s="71">
        <f>187221+16566</f>
        <v>203787</v>
      </c>
      <c r="D20" s="71">
        <f>9484000/108*6</f>
        <v>526888.88888888888</v>
      </c>
      <c r="E20" s="71">
        <f>(425000+114750)-450000</f>
        <v>89750</v>
      </c>
      <c r="F20" s="71">
        <v>450000</v>
      </c>
      <c r="G20" s="70">
        <f>SUM(M20-B20-C20-D20-E20-F20-H20)</f>
        <v>110274.40000000002</v>
      </c>
      <c r="H20" s="71">
        <f>3336000*0.15/108*6</f>
        <v>27800</v>
      </c>
      <c r="I20" s="72">
        <f>SUM(B20:H20)</f>
        <v>1466500.2888888889</v>
      </c>
      <c r="J20" s="69">
        <v>1037611</v>
      </c>
      <c r="K20" s="71">
        <f>8598692/108*6/2-0.1</f>
        <v>238852.45555555556</v>
      </c>
      <c r="L20" s="71">
        <f>22804420*0.15/108*6</f>
        <v>190036.83333333331</v>
      </c>
      <c r="M20" s="72">
        <f t="shared" si="3"/>
        <v>1466500.2888888889</v>
      </c>
    </row>
    <row r="21" spans="1:13" x14ac:dyDescent="0.3">
      <c r="A21" s="68" t="s">
        <v>51</v>
      </c>
      <c r="B21" s="69">
        <v>0</v>
      </c>
      <c r="C21" s="71">
        <v>0</v>
      </c>
      <c r="D21" s="71"/>
      <c r="E21" s="71"/>
      <c r="F21" s="71"/>
      <c r="G21" s="70">
        <f>SUM(M21-B21-C21-E21-F21-H21)</f>
        <v>0</v>
      </c>
      <c r="H21" s="71">
        <v>0</v>
      </c>
      <c r="I21" s="72">
        <f>SUM(B21:G21)</f>
        <v>0</v>
      </c>
      <c r="J21" s="69">
        <v>0</v>
      </c>
      <c r="K21" s="71">
        <v>0</v>
      </c>
      <c r="L21" s="71">
        <v>0</v>
      </c>
      <c r="M21" s="72">
        <f t="shared" si="3"/>
        <v>0</v>
      </c>
    </row>
    <row r="22" spans="1:13" x14ac:dyDescent="0.3">
      <c r="A22" s="68" t="s">
        <v>52</v>
      </c>
      <c r="B22" s="69">
        <v>0</v>
      </c>
      <c r="C22" s="71">
        <v>0</v>
      </c>
      <c r="D22" s="71"/>
      <c r="E22" s="71"/>
      <c r="F22" s="71"/>
      <c r="G22" s="70">
        <f>SUM(M22-B22-C22-E22-F22-H22)</f>
        <v>0</v>
      </c>
      <c r="H22" s="71">
        <v>0</v>
      </c>
      <c r="I22" s="72">
        <f>SUM(B22:G22)</f>
        <v>0</v>
      </c>
      <c r="J22" s="69">
        <v>0</v>
      </c>
      <c r="K22" s="71">
        <v>0</v>
      </c>
      <c r="L22" s="71">
        <v>0</v>
      </c>
      <c r="M22" s="72">
        <f t="shared" si="3"/>
        <v>0</v>
      </c>
    </row>
    <row r="23" spans="1:13" x14ac:dyDescent="0.3">
      <c r="A23" s="68" t="s">
        <v>53</v>
      </c>
      <c r="B23" s="69">
        <v>0</v>
      </c>
      <c r="C23" s="71">
        <v>0</v>
      </c>
      <c r="D23" s="71"/>
      <c r="E23" s="71"/>
      <c r="F23" s="71"/>
      <c r="G23" s="70">
        <f>SUM(M23-B23-C23-E23-F23-H23)</f>
        <v>0</v>
      </c>
      <c r="H23" s="71">
        <v>0</v>
      </c>
      <c r="I23" s="72">
        <f>SUM(B23:G23)</f>
        <v>0</v>
      </c>
      <c r="J23" s="69">
        <v>0</v>
      </c>
      <c r="K23" s="71">
        <v>0</v>
      </c>
      <c r="L23" s="71">
        <v>0</v>
      </c>
      <c r="M23" s="72">
        <f t="shared" si="3"/>
        <v>0</v>
      </c>
    </row>
    <row r="24" spans="1:13" x14ac:dyDescent="0.3">
      <c r="A24" s="68" t="s">
        <v>54</v>
      </c>
      <c r="B24" s="69">
        <f>(2088000/2/108*4)-0.04</f>
        <v>38666.626666666663</v>
      </c>
      <c r="C24" s="71">
        <f>302835+26796</f>
        <v>329631</v>
      </c>
      <c r="D24" s="71">
        <f>9484000/108*4</f>
        <v>351259.25925925927</v>
      </c>
      <c r="E24" s="71">
        <f>(715000+193050)-615000</f>
        <v>293050</v>
      </c>
      <c r="F24" s="71">
        <v>615000</v>
      </c>
      <c r="G24" s="70">
        <f>SUM(M24-B24-C24-D24-E24-F24-H24)</f>
        <v>12293.039999999961</v>
      </c>
      <c r="H24" s="71">
        <f>3336000*0.15/108*4</f>
        <v>18533.333333333332</v>
      </c>
      <c r="I24" s="72">
        <f>SUM(B24:H24)</f>
        <v>1658433.2592592591</v>
      </c>
      <c r="J24" s="69">
        <v>1372507</v>
      </c>
      <c r="K24" s="71">
        <f>8598692/108*4/2</f>
        <v>159235.03703703705</v>
      </c>
      <c r="L24" s="71">
        <f>22804420*0.15/108*4</f>
        <v>126691.22222222222</v>
      </c>
      <c r="M24" s="72">
        <f t="shared" si="3"/>
        <v>1658433.2592592593</v>
      </c>
    </row>
    <row r="25" spans="1:13" x14ac:dyDescent="0.3">
      <c r="A25" s="68" t="s">
        <v>55</v>
      </c>
      <c r="B25" s="69">
        <v>0</v>
      </c>
      <c r="C25" s="71">
        <v>0</v>
      </c>
      <c r="D25" s="71"/>
      <c r="E25" s="71"/>
      <c r="F25" s="71"/>
      <c r="G25" s="70">
        <f>SUM(M25-B25-C25-E25-F25-H25)</f>
        <v>0</v>
      </c>
      <c r="H25" s="71">
        <v>0</v>
      </c>
      <c r="I25" s="72">
        <f>SUM(B25:G25)</f>
        <v>0</v>
      </c>
      <c r="J25" s="69">
        <v>0</v>
      </c>
      <c r="K25" s="71">
        <v>0</v>
      </c>
      <c r="L25" s="71">
        <v>0</v>
      </c>
      <c r="M25" s="72">
        <f t="shared" si="3"/>
        <v>0</v>
      </c>
    </row>
    <row r="26" spans="1:13" ht="15" thickBot="1" x14ac:dyDescent="0.35">
      <c r="A26" s="76" t="s">
        <v>56</v>
      </c>
      <c r="B26" s="93">
        <f t="shared" ref="B26:M26" si="4">SUM(B18:B25)</f>
        <v>2110999.96</v>
      </c>
      <c r="C26" s="78">
        <f t="shared" si="4"/>
        <v>6089250</v>
      </c>
      <c r="D26" s="78">
        <f t="shared" si="4"/>
        <v>9484000</v>
      </c>
      <c r="E26" s="78">
        <f t="shared" si="4"/>
        <v>8901800</v>
      </c>
      <c r="F26" s="78">
        <f t="shared" si="4"/>
        <v>7405000</v>
      </c>
      <c r="G26" s="79">
        <f t="shared" si="4"/>
        <v>15424159.240000006</v>
      </c>
      <c r="H26" s="80">
        <f t="shared" si="4"/>
        <v>500399.99999999994</v>
      </c>
      <c r="I26" s="81">
        <f t="shared" si="4"/>
        <v>49915609.20000001</v>
      </c>
      <c r="J26" s="93">
        <f t="shared" si="4"/>
        <v>42195600</v>
      </c>
      <c r="K26" s="78">
        <f t="shared" si="4"/>
        <v>4299345.9000000004</v>
      </c>
      <c r="L26" s="78">
        <f t="shared" si="4"/>
        <v>3420662.9999999995</v>
      </c>
      <c r="M26" s="81">
        <f t="shared" si="4"/>
        <v>49915608.899999999</v>
      </c>
    </row>
    <row r="27" spans="1:13" x14ac:dyDescent="0.3">
      <c r="A27" s="50"/>
      <c r="B27" s="50"/>
      <c r="C27" s="50"/>
      <c r="D27" s="50"/>
      <c r="E27" s="75">
        <f>E26+F26</f>
        <v>16306800</v>
      </c>
      <c r="F27" s="75"/>
      <c r="G27" s="50"/>
      <c r="H27" s="50"/>
      <c r="I27" s="50"/>
      <c r="J27" s="50"/>
      <c r="K27" s="50"/>
      <c r="L27" s="50"/>
      <c r="M27" s="50"/>
    </row>
    <row r="28" spans="1:13" ht="15" thickBot="1" x14ac:dyDescent="0.35">
      <c r="A28" s="46" t="s">
        <v>38</v>
      </c>
      <c r="B28" s="47" t="s">
        <v>66</v>
      </c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</row>
    <row r="29" spans="1:13" x14ac:dyDescent="0.3">
      <c r="A29" s="51"/>
      <c r="B29" s="52" t="s">
        <v>40</v>
      </c>
      <c r="C29" s="53"/>
      <c r="D29" s="53" t="s">
        <v>59</v>
      </c>
      <c r="E29" s="53"/>
      <c r="F29" s="87" t="s">
        <v>67</v>
      </c>
      <c r="G29" s="94" t="s">
        <v>41</v>
      </c>
      <c r="H29" s="55" t="s">
        <v>68</v>
      </c>
      <c r="I29" s="58" t="s">
        <v>43</v>
      </c>
      <c r="J29" s="57" t="s">
        <v>69</v>
      </c>
      <c r="K29" s="55" t="s">
        <v>61</v>
      </c>
      <c r="L29" s="55" t="s">
        <v>44</v>
      </c>
      <c r="M29" s="58" t="s">
        <v>62</v>
      </c>
    </row>
    <row r="30" spans="1:13" ht="30.6" x14ac:dyDescent="0.3">
      <c r="A30" s="51"/>
      <c r="B30" s="60" t="s">
        <v>46</v>
      </c>
      <c r="C30" s="61" t="s">
        <v>63</v>
      </c>
      <c r="D30" s="95" t="s">
        <v>64</v>
      </c>
      <c r="E30" s="96" t="s">
        <v>65</v>
      </c>
      <c r="F30" s="90"/>
      <c r="G30" s="97"/>
      <c r="H30" s="65"/>
      <c r="I30" s="66"/>
      <c r="J30" s="64"/>
      <c r="K30" s="65"/>
      <c r="L30" s="65"/>
      <c r="M30" s="66"/>
    </row>
    <row r="31" spans="1:13" x14ac:dyDescent="0.3">
      <c r="A31" s="68" t="s">
        <v>48</v>
      </c>
      <c r="B31" s="69">
        <f>(4746000/7077*3738)+(2088000/2/7077*3738)</f>
        <v>3058219.5845697327</v>
      </c>
      <c r="C31" s="71">
        <f>5261290+1119300</f>
        <v>6380590</v>
      </c>
      <c r="D31" s="71">
        <f>1580000-55000</f>
        <v>1525000</v>
      </c>
      <c r="E31" s="71">
        <v>55000</v>
      </c>
      <c r="F31" s="71">
        <f>1352676/38287*20197</f>
        <v>713558.05291613343</v>
      </c>
      <c r="G31" s="98">
        <f t="shared" ref="G31:G39" si="5">SUM(M31-B31-C31-D31-E31-F31-H31)</f>
        <v>12199208.926312353</v>
      </c>
      <c r="H31" s="71">
        <f>3336000*0.15/7077*3738</f>
        <v>264306.23145400593</v>
      </c>
      <c r="I31" s="72">
        <f t="shared" ref="I31:I39" si="6">SUM(B31:H31)</f>
        <v>24195882.795252226</v>
      </c>
      <c r="J31" s="69">
        <f>38089050/7077*3738</f>
        <v>20118251.928783383</v>
      </c>
      <c r="K31" s="71">
        <f>8598692/7077*3738/2</f>
        <v>2270871.1810089019</v>
      </c>
      <c r="L31" s="71">
        <f>22804420*0.15/7077*3738</f>
        <v>1806759.6854599405</v>
      </c>
      <c r="M31" s="72">
        <f>J31+K31+L31</f>
        <v>24195882.795252226</v>
      </c>
    </row>
    <row r="32" spans="1:13" x14ac:dyDescent="0.3">
      <c r="A32" s="68" t="s">
        <v>49</v>
      </c>
      <c r="B32" s="69">
        <f>(4746000/7077*1420+(2088000/2/7077*1420))</f>
        <v>1161763.4590928359</v>
      </c>
      <c r="C32" s="71">
        <f>2986630+639600</f>
        <v>3626230</v>
      </c>
      <c r="D32" s="71">
        <f>660000-150000</f>
        <v>510000</v>
      </c>
      <c r="E32" s="71">
        <v>150000</v>
      </c>
      <c r="F32" s="71">
        <f>1352676/38287*9197</f>
        <v>324929.11881317419</v>
      </c>
      <c r="G32" s="98">
        <f t="shared" si="5"/>
        <v>3318259.4103319431</v>
      </c>
      <c r="H32" s="71">
        <f>3336000*0.15/7077*1420</f>
        <v>100405.25646460363</v>
      </c>
      <c r="I32" s="72">
        <f t="shared" si="6"/>
        <v>9191587.2447025571</v>
      </c>
      <c r="J32" s="69">
        <f>38089050/7077*1420-0.12</f>
        <v>7642567.4933955064</v>
      </c>
      <c r="K32" s="71">
        <f>8598692/7077*1420/2</f>
        <v>862663.74452451605</v>
      </c>
      <c r="L32" s="71">
        <f>22804420*0.15/7077*1420</f>
        <v>686356.006782535</v>
      </c>
      <c r="M32" s="72">
        <f>SUM(J32:L32)</f>
        <v>9191587.2447025571</v>
      </c>
    </row>
    <row r="33" spans="1:13" x14ac:dyDescent="0.3">
      <c r="A33" s="68" t="s">
        <v>50</v>
      </c>
      <c r="B33" s="69">
        <f>(4746000/7077*632)+(2088000/2/7077*632)</f>
        <v>517066.55362441711</v>
      </c>
      <c r="C33" s="71">
        <f>1486440+319800</f>
        <v>1806240</v>
      </c>
      <c r="D33" s="71">
        <f>285000-8000</f>
        <v>277000</v>
      </c>
      <c r="E33" s="71">
        <v>8000</v>
      </c>
      <c r="F33" s="71">
        <f>1352676/38287*1928</f>
        <v>68116.053177318667</v>
      </c>
      <c r="G33" s="98">
        <f t="shared" si="5"/>
        <v>1369793.6554562831</v>
      </c>
      <c r="H33" s="71">
        <f>3336000*0.15/7077*632</f>
        <v>44687.409919457394</v>
      </c>
      <c r="I33" s="72">
        <f t="shared" si="6"/>
        <v>4090903.6721774763</v>
      </c>
      <c r="J33" s="69">
        <f>38089050/7077*632</f>
        <v>3401480.7969478592</v>
      </c>
      <c r="K33" s="71">
        <f>8598692/7077*632/2</f>
        <v>383946.11728133389</v>
      </c>
      <c r="L33" s="71">
        <f>22804420*0.15/7077*632</f>
        <v>305476.75794828316</v>
      </c>
      <c r="M33" s="72">
        <f t="shared" ref="M33:M39" si="7">SUM(J33:L33)</f>
        <v>4090903.6721774763</v>
      </c>
    </row>
    <row r="34" spans="1:13" x14ac:dyDescent="0.3">
      <c r="A34" s="68" t="s">
        <v>51</v>
      </c>
      <c r="B34" s="69">
        <f>(3405888/123*0)+(1711668/2/123*0)</f>
        <v>0</v>
      </c>
      <c r="C34" s="71">
        <v>0</v>
      </c>
      <c r="D34" s="71">
        <v>0</v>
      </c>
      <c r="E34" s="71">
        <v>0</v>
      </c>
      <c r="F34" s="71">
        <v>0</v>
      </c>
      <c r="G34" s="98">
        <f t="shared" si="5"/>
        <v>0</v>
      </c>
      <c r="H34" s="71">
        <f>2328492*0.15/123*0</f>
        <v>0</v>
      </c>
      <c r="I34" s="72">
        <f t="shared" si="6"/>
        <v>0</v>
      </c>
      <c r="J34" s="69">
        <f>33209651/123*0</f>
        <v>0</v>
      </c>
      <c r="K34" s="71">
        <f>7992850/123*0/2</f>
        <v>0</v>
      </c>
      <c r="L34" s="71">
        <f>18119602*0.15/108*0</f>
        <v>0</v>
      </c>
      <c r="M34" s="72">
        <f t="shared" si="7"/>
        <v>0</v>
      </c>
    </row>
    <row r="35" spans="1:13" x14ac:dyDescent="0.3">
      <c r="A35" s="68" t="s">
        <v>52</v>
      </c>
      <c r="B35" s="69">
        <f>(4746000/7077*242)+(2088000/2/7077*242)</f>
        <v>197990.67401441286</v>
      </c>
      <c r="C35" s="71">
        <f>500435+107666</f>
        <v>608101</v>
      </c>
      <c r="D35" s="71">
        <v>120000</v>
      </c>
      <c r="E35" s="71">
        <v>0</v>
      </c>
      <c r="F35" s="71">
        <f>1352676/38287*951</f>
        <v>33598.737848355842</v>
      </c>
      <c r="G35" s="98">
        <f t="shared" si="5"/>
        <v>589651.85109045985</v>
      </c>
      <c r="H35" s="71">
        <f>3336000*0.15/7077*242</f>
        <v>17111.318355235268</v>
      </c>
      <c r="I35" s="72">
        <f t="shared" si="6"/>
        <v>1566453.5813084638</v>
      </c>
      <c r="J35" s="69">
        <f>38089050/7077*242</f>
        <v>1302465.7481983891</v>
      </c>
      <c r="K35" s="71">
        <f>8598692/7077*242/2</f>
        <v>147017.34237671329</v>
      </c>
      <c r="L35" s="71">
        <f>22804420*0.15/7077*242-0.04</f>
        <v>116970.4907333616</v>
      </c>
      <c r="M35" s="72">
        <f t="shared" si="7"/>
        <v>1566453.5813084638</v>
      </c>
    </row>
    <row r="36" spans="1:13" x14ac:dyDescent="0.3">
      <c r="A36" s="68" t="s">
        <v>53</v>
      </c>
      <c r="B36" s="69">
        <f>(4746000/7077*223)+(2088000/2/7077*223)</f>
        <v>182445.95167443831</v>
      </c>
      <c r="C36" s="71">
        <f>421158+90610</f>
        <v>511768</v>
      </c>
      <c r="D36" s="71">
        <v>0</v>
      </c>
      <c r="E36" s="71">
        <v>0</v>
      </c>
      <c r="F36" s="71">
        <f>1352676/38287*1733</f>
        <v>61226.722072766213</v>
      </c>
      <c r="G36" s="98">
        <f t="shared" si="5"/>
        <v>672259.05170143186</v>
      </c>
      <c r="H36" s="71">
        <f>3336000*0.15/7077*223</f>
        <v>15767.867740568036</v>
      </c>
      <c r="I36" s="72">
        <f t="shared" si="6"/>
        <v>1443467.5931892043</v>
      </c>
      <c r="J36" s="69">
        <f>38089050/7077*223</f>
        <v>1200206.0406952098</v>
      </c>
      <c r="K36" s="71">
        <f>8598692/7077*223/2</f>
        <v>135474.65847110358</v>
      </c>
      <c r="L36" s="71">
        <f>22804420*0.15/7077*223</f>
        <v>107786.89402289105</v>
      </c>
      <c r="M36" s="72">
        <f t="shared" si="7"/>
        <v>1443467.5931892043</v>
      </c>
    </row>
    <row r="37" spans="1:13" x14ac:dyDescent="0.3">
      <c r="A37" s="68" t="s">
        <v>54</v>
      </c>
      <c r="B37" s="69">
        <f>(4746000/7077*498)+(2088000/2/7077*498)</f>
        <v>407435.35396354389</v>
      </c>
      <c r="C37" s="71">
        <f>1786228+383760</f>
        <v>2169988</v>
      </c>
      <c r="D37" s="71">
        <f>260000-25000</f>
        <v>235000</v>
      </c>
      <c r="E37" s="71">
        <v>25000</v>
      </c>
      <c r="F37" s="71">
        <f>1352676/38287*1960</f>
        <v>69246.610076527286</v>
      </c>
      <c r="G37" s="98">
        <f t="shared" si="5"/>
        <v>281646.01476450765</v>
      </c>
      <c r="H37" s="71">
        <f>3336000*0.15/7077*498</f>
        <v>35212.547689699022</v>
      </c>
      <c r="I37" s="72">
        <f t="shared" si="6"/>
        <v>3223528.5264942776</v>
      </c>
      <c r="J37" s="69">
        <f>38089050/7077*498</f>
        <v>2680280.7545570158</v>
      </c>
      <c r="K37" s="71">
        <f>8598692/7077*498/2</f>
        <v>302539.82026282325</v>
      </c>
      <c r="L37" s="71">
        <f>22804420*0.15/7077*498</f>
        <v>240707.95167443831</v>
      </c>
      <c r="M37" s="72">
        <f t="shared" si="7"/>
        <v>3223528.5264942776</v>
      </c>
    </row>
    <row r="38" spans="1:13" x14ac:dyDescent="0.3">
      <c r="A38" s="68" t="s">
        <v>55</v>
      </c>
      <c r="B38" s="69">
        <f>(4746000/7077*275)+(2088000/2/7077*275)</f>
        <v>224989.40228910555</v>
      </c>
      <c r="C38" s="71">
        <f>396384+85280</f>
        <v>481664</v>
      </c>
      <c r="D38" s="71">
        <f>90000-10000</f>
        <v>80000</v>
      </c>
      <c r="E38" s="71">
        <v>10000</v>
      </c>
      <c r="F38" s="71">
        <f>1352676/38287*1850</f>
        <v>65360.320735497691</v>
      </c>
      <c r="G38" s="98">
        <f t="shared" si="5"/>
        <v>898602.53033133864</v>
      </c>
      <c r="H38" s="71">
        <f>3336000*0.15/7077*275</f>
        <v>19444.679949130987</v>
      </c>
      <c r="I38" s="72">
        <f t="shared" si="6"/>
        <v>1780060.9333050728</v>
      </c>
      <c r="J38" s="69">
        <f>38089050/7077*275</f>
        <v>1480074.7138618059</v>
      </c>
      <c r="K38" s="71">
        <f>8598692/7077*275/2</f>
        <v>167065.16179171964</v>
      </c>
      <c r="L38" s="71">
        <f>22804420*0.15/7077*275</f>
        <v>132921.05765154725</v>
      </c>
      <c r="M38" s="72">
        <f t="shared" si="7"/>
        <v>1780060.9333050728</v>
      </c>
    </row>
    <row r="39" spans="1:13" x14ac:dyDescent="0.3">
      <c r="A39" s="68" t="s">
        <v>70</v>
      </c>
      <c r="B39" s="69">
        <f>(4746000/7077*49)+(2088000/2/7077*49)</f>
        <v>40089.020771513351</v>
      </c>
      <c r="C39" s="71">
        <f>118915+25584</f>
        <v>144499</v>
      </c>
      <c r="D39" s="71">
        <v>22000</v>
      </c>
      <c r="E39" s="71">
        <v>0</v>
      </c>
      <c r="F39" s="71">
        <v>0</v>
      </c>
      <c r="G39" s="98">
        <f t="shared" si="5"/>
        <v>107121.78437190902</v>
      </c>
      <c r="H39" s="71">
        <f>3336000*0.15/7077*49</f>
        <v>3464.6884272997031</v>
      </c>
      <c r="I39" s="72">
        <f t="shared" si="6"/>
        <v>317174.49357072206</v>
      </c>
      <c r="J39" s="69">
        <f>38089050/7077*49</f>
        <v>263722.40356083086</v>
      </c>
      <c r="K39" s="71">
        <f>8598692/7077*49/2</f>
        <v>29767.97428288823</v>
      </c>
      <c r="L39" s="71">
        <f>22804420*0.15/7077*49</f>
        <v>23684.115727002965</v>
      </c>
      <c r="M39" s="72">
        <f t="shared" si="7"/>
        <v>317174.49357072206</v>
      </c>
    </row>
    <row r="40" spans="1:13" ht="15" thickBot="1" x14ac:dyDescent="0.35">
      <c r="A40" s="76" t="s">
        <v>56</v>
      </c>
      <c r="B40" s="93">
        <f t="shared" ref="B40:M40" si="8">SUM(B31:B39)</f>
        <v>5789999.9999999991</v>
      </c>
      <c r="C40" s="78">
        <f t="shared" si="8"/>
        <v>15729080</v>
      </c>
      <c r="D40" s="78">
        <f t="shared" si="8"/>
        <v>2769000</v>
      </c>
      <c r="E40" s="78">
        <f t="shared" si="8"/>
        <v>248000</v>
      </c>
      <c r="F40" s="78">
        <f t="shared" si="8"/>
        <v>1336035.6156397734</v>
      </c>
      <c r="G40" s="99">
        <f t="shared" si="8"/>
        <v>19436543.224360224</v>
      </c>
      <c r="H40" s="78">
        <f t="shared" si="8"/>
        <v>500400.00000000006</v>
      </c>
      <c r="I40" s="81">
        <f t="shared" si="8"/>
        <v>45809058.839999996</v>
      </c>
      <c r="J40" s="93">
        <f t="shared" si="8"/>
        <v>38089049.880000003</v>
      </c>
      <c r="K40" s="78">
        <f t="shared" si="8"/>
        <v>4299346</v>
      </c>
      <c r="L40" s="78">
        <f t="shared" si="8"/>
        <v>3420662.96</v>
      </c>
      <c r="M40" s="81">
        <f t="shared" si="8"/>
        <v>45809058.839999996</v>
      </c>
    </row>
    <row r="41" spans="1:13" x14ac:dyDescent="0.3">
      <c r="A41" s="50"/>
      <c r="B41" s="75"/>
      <c r="C41" s="50"/>
      <c r="D41" s="50"/>
      <c r="E41" s="75"/>
      <c r="F41" s="50"/>
      <c r="G41" s="50"/>
      <c r="H41" s="50"/>
      <c r="I41" s="50"/>
      <c r="J41" s="50"/>
      <c r="K41" s="50"/>
      <c r="L41" s="50"/>
      <c r="M41" s="50"/>
    </row>
    <row r="42" spans="1:13" ht="15" thickBot="1" x14ac:dyDescent="0.35">
      <c r="A42" s="46" t="s">
        <v>38</v>
      </c>
      <c r="B42" s="47" t="s">
        <v>71</v>
      </c>
      <c r="C42" s="48"/>
      <c r="D42" s="48"/>
      <c r="E42" s="48"/>
      <c r="F42" s="48"/>
      <c r="G42" s="48"/>
      <c r="H42" s="48"/>
      <c r="I42" s="50"/>
      <c r="J42" s="50"/>
      <c r="K42" s="50"/>
      <c r="L42" s="50"/>
      <c r="M42" s="50"/>
    </row>
    <row r="43" spans="1:13" x14ac:dyDescent="0.3">
      <c r="A43" s="51"/>
      <c r="B43" s="100" t="s">
        <v>72</v>
      </c>
      <c r="C43" s="101"/>
      <c r="D43" s="55" t="s">
        <v>73</v>
      </c>
      <c r="E43" s="102" t="s">
        <v>67</v>
      </c>
      <c r="F43" s="103" t="s">
        <v>41</v>
      </c>
      <c r="G43" s="58" t="s">
        <v>43</v>
      </c>
      <c r="H43" s="104" t="s">
        <v>45</v>
      </c>
      <c r="I43" s="50"/>
      <c r="J43" s="50"/>
      <c r="K43" s="50"/>
      <c r="L43" s="50"/>
      <c r="M43" s="50"/>
    </row>
    <row r="44" spans="1:13" x14ac:dyDescent="0.3">
      <c r="A44" s="51"/>
      <c r="B44" s="60" t="s">
        <v>74</v>
      </c>
      <c r="C44" s="61" t="s">
        <v>75</v>
      </c>
      <c r="D44" s="65"/>
      <c r="E44" s="92"/>
      <c r="F44" s="105"/>
      <c r="G44" s="66"/>
      <c r="H44" s="106"/>
      <c r="I44" s="50"/>
      <c r="J44" s="50"/>
      <c r="K44" s="50"/>
      <c r="L44" s="50"/>
      <c r="M44" s="50"/>
    </row>
    <row r="45" spans="1:13" x14ac:dyDescent="0.3">
      <c r="A45" s="68" t="s">
        <v>48</v>
      </c>
      <c r="B45" s="69">
        <f>1599000/64*34</f>
        <v>849468.75</v>
      </c>
      <c r="C45" s="71">
        <f>500000/64*34</f>
        <v>265625</v>
      </c>
      <c r="D45" s="71">
        <f>650000/64*34-0.01</f>
        <v>345312.49</v>
      </c>
      <c r="E45" s="71"/>
      <c r="F45" s="70">
        <f t="shared" ref="F45:F52" si="9">SUM(H45-B45-C45-D45)</f>
        <v>2183862.5099999998</v>
      </c>
      <c r="G45" s="72">
        <f t="shared" ref="G45:G52" si="10">SUM(B45:F45)</f>
        <v>3644268.75</v>
      </c>
      <c r="H45" s="107">
        <f>6859800/64*34</f>
        <v>3644268.75</v>
      </c>
      <c r="I45" s="50"/>
      <c r="J45" s="50"/>
      <c r="K45" s="50"/>
      <c r="L45" s="50"/>
      <c r="M45" s="50"/>
    </row>
    <row r="46" spans="1:13" x14ac:dyDescent="0.3">
      <c r="A46" s="68" t="s">
        <v>49</v>
      </c>
      <c r="B46" s="69">
        <f>1599000/64*23-0.15</f>
        <v>574640.47499999998</v>
      </c>
      <c r="C46" s="71">
        <f>500000/64*23-0.01</f>
        <v>179687.49</v>
      </c>
      <c r="D46" s="71">
        <f>650000/64*23</f>
        <v>233593.75</v>
      </c>
      <c r="E46" s="71"/>
      <c r="F46" s="70">
        <f t="shared" si="9"/>
        <v>1477318.91</v>
      </c>
      <c r="G46" s="72">
        <f t="shared" si="10"/>
        <v>2465240.625</v>
      </c>
      <c r="H46" s="107">
        <f>6859800/64*23</f>
        <v>2465240.625</v>
      </c>
      <c r="I46" s="50"/>
      <c r="J46" s="50"/>
      <c r="K46" s="50"/>
      <c r="L46" s="50"/>
      <c r="M46" s="50"/>
    </row>
    <row r="47" spans="1:13" x14ac:dyDescent="0.3">
      <c r="A47" s="68" t="s">
        <v>50</v>
      </c>
      <c r="B47" s="69">
        <f>1599000/64*2</f>
        <v>49968.75</v>
      </c>
      <c r="C47" s="71">
        <f>500000/64*2</f>
        <v>15625</v>
      </c>
      <c r="D47" s="71">
        <f>650000/64*2</f>
        <v>20312.5</v>
      </c>
      <c r="E47" s="71"/>
      <c r="F47" s="70">
        <f t="shared" si="9"/>
        <v>128462.5</v>
      </c>
      <c r="G47" s="72">
        <f t="shared" si="10"/>
        <v>214368.75</v>
      </c>
      <c r="H47" s="107">
        <f>6859800/64*2</f>
        <v>214368.75</v>
      </c>
      <c r="I47" s="50"/>
      <c r="J47" s="50"/>
      <c r="K47" s="50"/>
      <c r="L47" s="50"/>
      <c r="M47" s="50"/>
    </row>
    <row r="48" spans="1:13" x14ac:dyDescent="0.3">
      <c r="A48" s="68" t="s">
        <v>51</v>
      </c>
      <c r="B48" s="69">
        <f>1599000/64*2</f>
        <v>49968.75</v>
      </c>
      <c r="C48" s="71">
        <f>500000/64*2</f>
        <v>15625</v>
      </c>
      <c r="D48" s="71">
        <f>650000/64*2-0.01</f>
        <v>20312.490000000002</v>
      </c>
      <c r="E48" s="71">
        <f>1352676/38287*471</f>
        <v>16640.384360226708</v>
      </c>
      <c r="F48" s="70">
        <f>SUM(H48-B48-C48-D48-E48)</f>
        <v>111822.12563977329</v>
      </c>
      <c r="G48" s="72">
        <f t="shared" si="10"/>
        <v>214368.75</v>
      </c>
      <c r="H48" s="107">
        <f>6859800/64*2</f>
        <v>214368.75</v>
      </c>
      <c r="I48" s="50"/>
      <c r="J48" s="50"/>
      <c r="K48" s="50"/>
      <c r="L48" s="50"/>
      <c r="M48" s="50"/>
    </row>
    <row r="49" spans="1:13" x14ac:dyDescent="0.3">
      <c r="A49" s="68" t="s">
        <v>52</v>
      </c>
      <c r="B49" s="69">
        <f>1599000/64*1</f>
        <v>24984.375</v>
      </c>
      <c r="C49" s="71">
        <f>500000/64*1</f>
        <v>7812.5</v>
      </c>
      <c r="D49" s="71">
        <f>650000/64*1</f>
        <v>10156.25</v>
      </c>
      <c r="E49" s="71"/>
      <c r="F49" s="70">
        <f t="shared" si="9"/>
        <v>64231.25</v>
      </c>
      <c r="G49" s="72">
        <f t="shared" si="10"/>
        <v>107184.375</v>
      </c>
      <c r="H49" s="107">
        <f>6859800/64*1</f>
        <v>107184.375</v>
      </c>
      <c r="I49" s="50"/>
      <c r="J49" s="50"/>
      <c r="K49" s="50"/>
      <c r="L49" s="50"/>
      <c r="M49" s="50"/>
    </row>
    <row r="50" spans="1:13" x14ac:dyDescent="0.3">
      <c r="A50" s="68" t="s">
        <v>53</v>
      </c>
      <c r="B50" s="69">
        <f>1599000/64*2</f>
        <v>49968.75</v>
      </c>
      <c r="C50" s="71">
        <f>500000/64*2</f>
        <v>15625</v>
      </c>
      <c r="D50" s="71">
        <f>650000/64*2</f>
        <v>20312.5</v>
      </c>
      <c r="E50" s="71"/>
      <c r="F50" s="70">
        <f t="shared" si="9"/>
        <v>128462.5</v>
      </c>
      <c r="G50" s="72">
        <f t="shared" si="10"/>
        <v>214368.75</v>
      </c>
      <c r="H50" s="107">
        <f>6859800/64*2</f>
        <v>214368.75</v>
      </c>
      <c r="I50" s="50"/>
      <c r="J50" s="50"/>
      <c r="K50" s="50"/>
      <c r="L50" s="50"/>
      <c r="M50" s="50"/>
    </row>
    <row r="51" spans="1:13" x14ac:dyDescent="0.3">
      <c r="A51" s="68" t="s">
        <v>54</v>
      </c>
      <c r="B51" s="69">
        <f>1599000/64*0</f>
        <v>0</v>
      </c>
      <c r="C51" s="71">
        <f>500000/64*0</f>
        <v>0</v>
      </c>
      <c r="D51" s="71">
        <f>650000/64*0</f>
        <v>0</v>
      </c>
      <c r="E51" s="71"/>
      <c r="F51" s="70">
        <f t="shared" si="9"/>
        <v>0</v>
      </c>
      <c r="G51" s="72">
        <f t="shared" si="10"/>
        <v>0</v>
      </c>
      <c r="H51" s="107">
        <f>6859800/64*0</f>
        <v>0</v>
      </c>
      <c r="I51" s="50"/>
      <c r="J51" s="50"/>
      <c r="K51" s="50"/>
      <c r="L51" s="50"/>
      <c r="M51" s="50"/>
    </row>
    <row r="52" spans="1:13" x14ac:dyDescent="0.3">
      <c r="A52" s="68" t="s">
        <v>55</v>
      </c>
      <c r="B52" s="69">
        <f>1599000/64*0</f>
        <v>0</v>
      </c>
      <c r="C52" s="71">
        <f>500000/64*0</f>
        <v>0</v>
      </c>
      <c r="D52" s="71">
        <f>716000/80*0</f>
        <v>0</v>
      </c>
      <c r="E52" s="71"/>
      <c r="F52" s="70">
        <f t="shared" si="9"/>
        <v>0</v>
      </c>
      <c r="G52" s="72">
        <f t="shared" si="10"/>
        <v>0</v>
      </c>
      <c r="H52" s="107">
        <f>6870005/80*0</f>
        <v>0</v>
      </c>
      <c r="I52" s="50"/>
      <c r="J52" s="50"/>
      <c r="K52" s="50"/>
      <c r="L52" s="50"/>
      <c r="M52" s="50"/>
    </row>
    <row r="53" spans="1:13" ht="15" thickBot="1" x14ac:dyDescent="0.35">
      <c r="A53" s="76" t="s">
        <v>56</v>
      </c>
      <c r="B53" s="93">
        <f t="shared" ref="B53:H53" si="11">SUM(B45:B52)</f>
        <v>1598999.85</v>
      </c>
      <c r="C53" s="78">
        <f t="shared" si="11"/>
        <v>499999.99</v>
      </c>
      <c r="D53" s="78">
        <f t="shared" si="11"/>
        <v>649999.98</v>
      </c>
      <c r="E53" s="78">
        <f t="shared" si="11"/>
        <v>16640.384360226708</v>
      </c>
      <c r="F53" s="79">
        <f t="shared" si="11"/>
        <v>4094159.7956397734</v>
      </c>
      <c r="G53" s="81">
        <f t="shared" si="11"/>
        <v>6859800</v>
      </c>
      <c r="H53" s="108">
        <f t="shared" si="11"/>
        <v>6859800</v>
      </c>
      <c r="I53" s="50"/>
      <c r="J53" s="50"/>
      <c r="K53" s="50"/>
      <c r="L53" s="50"/>
      <c r="M53" s="50"/>
    </row>
    <row r="54" spans="1:13" x14ac:dyDescent="0.3">
      <c r="A54" s="50"/>
      <c r="B54" s="50"/>
      <c r="C54" s="50"/>
      <c r="D54" s="50"/>
      <c r="E54" s="50"/>
      <c r="F54" s="50"/>
      <c r="G54" s="50"/>
      <c r="H54" s="50"/>
      <c r="I54" s="50"/>
      <c r="J54" s="50"/>
      <c r="K54" s="50"/>
      <c r="L54" s="50"/>
      <c r="M54" s="50"/>
    </row>
    <row r="55" spans="1:13" ht="15" thickBot="1" x14ac:dyDescent="0.35">
      <c r="A55" s="46" t="s">
        <v>38</v>
      </c>
      <c r="B55" s="47" t="s">
        <v>76</v>
      </c>
      <c r="C55" s="48"/>
      <c r="D55" s="48"/>
      <c r="E55" s="48"/>
      <c r="F55" s="48"/>
      <c r="G55" s="48"/>
      <c r="H55" s="48"/>
      <c r="I55" s="48"/>
      <c r="J55" s="48"/>
      <c r="K55" s="48"/>
      <c r="L55" s="50"/>
      <c r="M55" s="50"/>
    </row>
    <row r="56" spans="1:13" x14ac:dyDescent="0.3">
      <c r="A56" s="51"/>
      <c r="B56" s="52" t="s">
        <v>40</v>
      </c>
      <c r="C56" s="53"/>
      <c r="D56" s="55" t="s">
        <v>42</v>
      </c>
      <c r="E56" s="55" t="s">
        <v>77</v>
      </c>
      <c r="F56" s="54" t="s">
        <v>41</v>
      </c>
      <c r="G56" s="58" t="s">
        <v>43</v>
      </c>
      <c r="H56" s="109" t="s">
        <v>78</v>
      </c>
      <c r="I56" s="110" t="s">
        <v>44</v>
      </c>
      <c r="J56" s="55" t="s">
        <v>79</v>
      </c>
      <c r="K56" s="58" t="s">
        <v>62</v>
      </c>
      <c r="L56" s="50"/>
      <c r="M56" s="50"/>
    </row>
    <row r="57" spans="1:13" ht="30.6" x14ac:dyDescent="0.3">
      <c r="A57" s="51"/>
      <c r="B57" s="111" t="s">
        <v>46</v>
      </c>
      <c r="C57" s="112" t="s">
        <v>80</v>
      </c>
      <c r="D57" s="65"/>
      <c r="E57" s="65"/>
      <c r="F57" s="62"/>
      <c r="G57" s="66"/>
      <c r="H57" s="113"/>
      <c r="I57" s="114"/>
      <c r="J57" s="65"/>
      <c r="K57" s="66"/>
      <c r="L57" s="50"/>
      <c r="M57" s="50"/>
    </row>
    <row r="58" spans="1:13" x14ac:dyDescent="0.3">
      <c r="A58" s="68" t="s">
        <v>48</v>
      </c>
      <c r="B58" s="69">
        <f>6708000*90.16%</f>
        <v>6047932.7999999998</v>
      </c>
      <c r="C58" s="71">
        <f>17149760+3365146</f>
        <v>20514906</v>
      </c>
      <c r="D58" s="71">
        <f>3336000/36039*20197/2</f>
        <v>934781.65320902353</v>
      </c>
      <c r="E58" s="71">
        <f>(120000+(1000/36039*20197))+500</f>
        <v>121060.42065540109</v>
      </c>
      <c r="F58" s="98">
        <f>SUM(K58-B58-C58-E58-D58)</f>
        <v>3345362.3317184164</v>
      </c>
      <c r="G58" s="72">
        <f>SUM(B58:F58)</f>
        <v>30964043.205582839</v>
      </c>
      <c r="H58" s="69">
        <f>(24015000+2820000)*90.16%-392</f>
        <v>24194044</v>
      </c>
      <c r="I58" s="74">
        <f>22804420/36039*20197/2</f>
        <v>6390034.0012208996</v>
      </c>
      <c r="J58" s="71">
        <f>678000/36039*20197</f>
        <v>379965.2043619412</v>
      </c>
      <c r="K58" s="72">
        <f>SUM(H58:I58,J58)</f>
        <v>30964043.205582842</v>
      </c>
      <c r="L58" s="50"/>
      <c r="M58" s="50"/>
    </row>
    <row r="59" spans="1:13" x14ac:dyDescent="0.3">
      <c r="A59" s="68" t="s">
        <v>49</v>
      </c>
      <c r="B59" s="69">
        <f>5928000*90.78%</f>
        <v>5381438.4000000004</v>
      </c>
      <c r="C59" s="71">
        <f>7717392+1532641</f>
        <v>9250033</v>
      </c>
      <c r="D59" s="71">
        <f>3336000/36039*9197/2-0.04</f>
        <v>425666.48792807793</v>
      </c>
      <c r="E59" s="71">
        <f>(1000/36039*9197)+500</f>
        <v>755.1957601487278</v>
      </c>
      <c r="F59" s="98">
        <f>SUM(K59-B59-C59-D59-E59)</f>
        <v>13600325.746018033</v>
      </c>
      <c r="G59" s="72">
        <f t="shared" ref="G59:G64" si="12">SUM(B59:F59)</f>
        <v>28658218.829706259</v>
      </c>
      <c r="H59" s="69">
        <f>(31671520-2820000-678000)*90.78%-521</f>
        <v>25575400.456</v>
      </c>
      <c r="I59" s="74">
        <f>22804420/36039*9197/2</f>
        <v>2909795.6483254256</v>
      </c>
      <c r="J59" s="71">
        <f>678000/36039*9197</f>
        <v>173022.72538083742</v>
      </c>
      <c r="K59" s="72">
        <f>SUM(H59:I59,J59)</f>
        <v>28658218.829706263</v>
      </c>
      <c r="L59" s="50"/>
      <c r="M59" s="50"/>
    </row>
    <row r="60" spans="1:13" x14ac:dyDescent="0.3">
      <c r="A60" s="115" t="s">
        <v>50</v>
      </c>
      <c r="B60" s="116">
        <f>972000*50%</f>
        <v>486000</v>
      </c>
      <c r="C60" s="117">
        <f>2143720+416478</f>
        <v>2560198</v>
      </c>
      <c r="D60" s="71">
        <f>3336000/36039*1928/2</f>
        <v>89233.996503787566</v>
      </c>
      <c r="E60" s="71">
        <f>1000/36039*1928</f>
        <v>53.497599822414607</v>
      </c>
      <c r="F60" s="98">
        <f>SUM(K60-B60-C60-D60-E60)</f>
        <v>43.30624712125779</v>
      </c>
      <c r="G60" s="72">
        <f t="shared" si="12"/>
        <v>3135528.8003507312</v>
      </c>
      <c r="H60" s="69">
        <f>5262720*47.3%</f>
        <v>2489266.56</v>
      </c>
      <c r="I60" s="74">
        <f>22804420/36039*1928/2</f>
        <v>609990.86767113407</v>
      </c>
      <c r="J60" s="71">
        <f>678000/36039*1928</f>
        <v>36271.372679597102</v>
      </c>
      <c r="K60" s="72">
        <f>SUM(H60:I60,J60)</f>
        <v>3135528.8003507312</v>
      </c>
      <c r="L60" s="50"/>
      <c r="M60" s="50"/>
    </row>
    <row r="61" spans="1:13" x14ac:dyDescent="0.3">
      <c r="A61" s="115" t="s">
        <v>51</v>
      </c>
      <c r="B61" s="116"/>
      <c r="C61" s="117"/>
      <c r="D61" s="71"/>
      <c r="E61" s="71"/>
      <c r="F61" s="98">
        <f>SUM(K61-B61-C61-D61)</f>
        <v>0</v>
      </c>
      <c r="G61" s="72">
        <f t="shared" si="12"/>
        <v>0</v>
      </c>
      <c r="H61" s="116">
        <v>0</v>
      </c>
      <c r="I61" s="74"/>
      <c r="J61" s="71"/>
      <c r="K61" s="72">
        <f t="shared" ref="K61:K66" si="13">SUM(H61:I61,J61)</f>
        <v>0</v>
      </c>
      <c r="L61" s="50"/>
      <c r="M61" s="50"/>
    </row>
    <row r="62" spans="1:13" x14ac:dyDescent="0.3">
      <c r="A62" s="115" t="s">
        <v>52</v>
      </c>
      <c r="B62" s="116">
        <f>972000*50%</f>
        <v>486000</v>
      </c>
      <c r="C62" s="117">
        <f>2143720+416478</f>
        <v>2560198</v>
      </c>
      <c r="D62" s="71">
        <f>3336000/36039*951/2</f>
        <v>44015.316740198119</v>
      </c>
      <c r="E62" s="71">
        <f>1000/36039*951+0.12</f>
        <v>26.50807958045451</v>
      </c>
      <c r="F62" s="98">
        <f>SUM(K62-B62-C62-D62-E62)</f>
        <v>1987.1580088236212</v>
      </c>
      <c r="G62" s="72">
        <f t="shared" si="12"/>
        <v>3092226.9828286022</v>
      </c>
      <c r="H62" s="69">
        <f>5262720*52.7%</f>
        <v>2773453.44</v>
      </c>
      <c r="I62" s="74">
        <f>22804420/36039*951/2</f>
        <v>300882.4248730542</v>
      </c>
      <c r="J62" s="71">
        <f>678000/36039*951</f>
        <v>17891.117955548158</v>
      </c>
      <c r="K62" s="72">
        <f t="shared" si="13"/>
        <v>3092226.9828286022</v>
      </c>
      <c r="L62" s="50"/>
      <c r="M62" s="50"/>
    </row>
    <row r="63" spans="1:13" x14ac:dyDescent="0.3">
      <c r="A63" s="115" t="s">
        <v>53</v>
      </c>
      <c r="B63" s="116"/>
      <c r="C63" s="117"/>
      <c r="D63" s="71"/>
      <c r="E63" s="71"/>
      <c r="F63" s="98">
        <f>SUM(K63-B63-C63-D63)</f>
        <v>0</v>
      </c>
      <c r="G63" s="72">
        <f t="shared" si="12"/>
        <v>0</v>
      </c>
      <c r="H63" s="116">
        <v>0</v>
      </c>
      <c r="I63" s="74"/>
      <c r="J63" s="71"/>
      <c r="K63" s="72">
        <f t="shared" si="13"/>
        <v>0</v>
      </c>
      <c r="L63" s="118"/>
      <c r="M63" s="50"/>
    </row>
    <row r="64" spans="1:13" x14ac:dyDescent="0.3">
      <c r="A64" s="115" t="s">
        <v>54</v>
      </c>
      <c r="B64" s="116"/>
      <c r="C64" s="117"/>
      <c r="D64" s="71"/>
      <c r="E64" s="71"/>
      <c r="F64" s="98">
        <f>SUM(K64-B64-C64-D64)</f>
        <v>0</v>
      </c>
      <c r="G64" s="72">
        <f t="shared" si="12"/>
        <v>0</v>
      </c>
      <c r="H64" s="116">
        <v>0</v>
      </c>
      <c r="I64" s="74"/>
      <c r="J64" s="71"/>
      <c r="K64" s="72">
        <f t="shared" si="13"/>
        <v>0</v>
      </c>
      <c r="L64" s="50"/>
      <c r="M64" s="50"/>
    </row>
    <row r="65" spans="1:13" x14ac:dyDescent="0.3">
      <c r="A65" s="115" t="s">
        <v>55</v>
      </c>
      <c r="B65" s="69">
        <f>6708000*9.84%</f>
        <v>660067.19999999995</v>
      </c>
      <c r="C65" s="71">
        <f>2106151+409179</f>
        <v>2515330</v>
      </c>
      <c r="D65" s="71">
        <f>3336000/36039*1850/2</f>
        <v>85623.907433613582</v>
      </c>
      <c r="E65" s="71">
        <f>1000/36039*1850</f>
        <v>51.333277837897832</v>
      </c>
      <c r="F65" s="98">
        <f>SUM(K65-B65-C65-D65-E65)</f>
        <v>0.33555870040371616</v>
      </c>
      <c r="G65" s="72">
        <f>SUM(B65:F65)</f>
        <v>3261072.7762701521</v>
      </c>
      <c r="H65" s="69">
        <f>(24015000+2820000)*9.84%+392</f>
        <v>2640956</v>
      </c>
      <c r="I65" s="74">
        <f>22804420/36039*1850/2</f>
        <v>585312.81389605708</v>
      </c>
      <c r="J65" s="71">
        <f>678000/36039*1850</f>
        <v>34803.962374094728</v>
      </c>
      <c r="K65" s="72">
        <f t="shared" si="13"/>
        <v>3261072.7762701521</v>
      </c>
      <c r="L65" s="50"/>
      <c r="M65" s="50"/>
    </row>
    <row r="66" spans="1:13" x14ac:dyDescent="0.3">
      <c r="A66" s="115" t="s">
        <v>70</v>
      </c>
      <c r="B66" s="116">
        <f>5928000*9.22%</f>
        <v>546561.6</v>
      </c>
      <c r="C66" s="117">
        <f>2181289+423777</f>
        <v>2605066</v>
      </c>
      <c r="D66" s="71">
        <f>3336000/36039*1916/2</f>
        <v>88678.598185299255</v>
      </c>
      <c r="E66" s="71">
        <f>1000/36039*1916</f>
        <v>53.164627209412025</v>
      </c>
      <c r="F66" s="98">
        <f>SUM(K66-B66-C66-D66-E66)</f>
        <v>4.2448903036678587E-2</v>
      </c>
      <c r="G66" s="72">
        <f>SUM(B66:F66)</f>
        <v>3240359.4052614118</v>
      </c>
      <c r="H66" s="69">
        <f>(31671520-2820000-678000)*9.22%+521</f>
        <v>2598119.5440000002</v>
      </c>
      <c r="I66" s="74">
        <f>22804420/36039*1916/2</f>
        <v>606194.24401342997</v>
      </c>
      <c r="J66" s="71">
        <f>678000/36039*1916</f>
        <v>36045.617247981354</v>
      </c>
      <c r="K66" s="72">
        <f t="shared" si="13"/>
        <v>3240359.4052614118</v>
      </c>
      <c r="L66" s="50"/>
      <c r="M66" s="50"/>
    </row>
    <row r="67" spans="1:13" ht="15" thickBot="1" x14ac:dyDescent="0.35">
      <c r="A67" s="76" t="s">
        <v>56</v>
      </c>
      <c r="B67" s="77">
        <f t="shared" ref="B67:J67" si="14">SUM(B58:B66)</f>
        <v>13607999.999999998</v>
      </c>
      <c r="C67" s="80">
        <f t="shared" si="14"/>
        <v>40005731</v>
      </c>
      <c r="D67" s="80">
        <f t="shared" si="14"/>
        <v>1667999.96</v>
      </c>
      <c r="E67" s="78">
        <f t="shared" si="14"/>
        <v>122000.11999999998</v>
      </c>
      <c r="F67" s="99">
        <f t="shared" si="14"/>
        <v>16947718.920000002</v>
      </c>
      <c r="G67" s="81">
        <f t="shared" si="14"/>
        <v>72351450</v>
      </c>
      <c r="H67" s="77">
        <f>SUM(H58:H66)</f>
        <v>60271240</v>
      </c>
      <c r="I67" s="83">
        <f t="shared" si="14"/>
        <v>11402210</v>
      </c>
      <c r="J67" s="78">
        <f t="shared" si="14"/>
        <v>678000</v>
      </c>
      <c r="K67" s="81">
        <f>SUM(K58:K66)</f>
        <v>72351450.000000015</v>
      </c>
      <c r="L67" s="50"/>
      <c r="M67" s="50"/>
    </row>
    <row r="68" spans="1:13" x14ac:dyDescent="0.3">
      <c r="A68" s="119"/>
      <c r="B68" s="84"/>
      <c r="C68" s="84"/>
      <c r="D68" s="84"/>
      <c r="E68" s="84"/>
      <c r="F68" s="84"/>
      <c r="G68" s="84"/>
      <c r="H68" s="84"/>
      <c r="I68" s="84"/>
      <c r="J68" s="50"/>
      <c r="K68" s="50"/>
      <c r="L68" s="50"/>
      <c r="M68" s="50"/>
    </row>
    <row r="69" spans="1:13" ht="15" thickBot="1" x14ac:dyDescent="0.35">
      <c r="A69" s="46" t="s">
        <v>38</v>
      </c>
      <c r="B69" s="47" t="s">
        <v>81</v>
      </c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50"/>
    </row>
    <row r="70" spans="1:13" x14ac:dyDescent="0.3">
      <c r="A70" s="51"/>
      <c r="B70" s="52" t="s">
        <v>40</v>
      </c>
      <c r="C70" s="53"/>
      <c r="D70" s="120" t="s">
        <v>82</v>
      </c>
      <c r="E70" s="55" t="s">
        <v>83</v>
      </c>
      <c r="F70" s="103" t="s">
        <v>67</v>
      </c>
      <c r="G70" s="54" t="s">
        <v>41</v>
      </c>
      <c r="H70" s="55" t="s">
        <v>84</v>
      </c>
      <c r="I70" s="58" t="s">
        <v>43</v>
      </c>
      <c r="J70" s="57" t="s">
        <v>85</v>
      </c>
      <c r="K70" s="55" t="s">
        <v>86</v>
      </c>
      <c r="L70" s="58" t="s">
        <v>62</v>
      </c>
      <c r="M70" s="50"/>
    </row>
    <row r="71" spans="1:13" ht="30.6" x14ac:dyDescent="0.3">
      <c r="A71" s="51"/>
      <c r="B71" s="60" t="s">
        <v>46</v>
      </c>
      <c r="C71" s="61" t="s">
        <v>80</v>
      </c>
      <c r="D71" s="121"/>
      <c r="E71" s="65"/>
      <c r="F71" s="105"/>
      <c r="G71" s="62"/>
      <c r="H71" s="65"/>
      <c r="I71" s="66"/>
      <c r="J71" s="64"/>
      <c r="K71" s="65"/>
      <c r="L71" s="66"/>
      <c r="M71" s="50"/>
    </row>
    <row r="72" spans="1:13" x14ac:dyDescent="0.3">
      <c r="A72" s="68" t="s">
        <v>48</v>
      </c>
      <c r="B72" s="69">
        <f>1833000/30*28</f>
        <v>1710800</v>
      </c>
      <c r="C72" s="71">
        <f>(6545490+10065900+856800+980000)/30*28+0.32</f>
        <v>17218310.986666664</v>
      </c>
      <c r="D72" s="71">
        <f>(2100000+567000)-250000</f>
        <v>2417000</v>
      </c>
      <c r="E72" s="71">
        <f>490000+250000</f>
        <v>740000</v>
      </c>
      <c r="F72" s="117">
        <v>0</v>
      </c>
      <c r="G72" s="70">
        <f>SUM(L72-B72-C72-D72-E72-F72-H72)-0.2</f>
        <v>1787628.6800000027</v>
      </c>
      <c r="H72" s="71">
        <f>3336000*10%/30*28</f>
        <v>311360</v>
      </c>
      <c r="I72" s="72">
        <f>SUM(B72:H72)</f>
        <v>24185099.666666668</v>
      </c>
      <c r="J72" s="69">
        <f>22804420*10%/30*28</f>
        <v>2128412.5333333332</v>
      </c>
      <c r="K72" s="71">
        <f>23632165/30*28</f>
        <v>22056687.333333336</v>
      </c>
      <c r="L72" s="122">
        <f>J72+K72</f>
        <v>24185099.866666667</v>
      </c>
      <c r="M72" s="118"/>
    </row>
    <row r="73" spans="1:13" x14ac:dyDescent="0.3">
      <c r="A73" s="68" t="s">
        <v>49</v>
      </c>
      <c r="B73" s="69">
        <f>1833000/30*2</f>
        <v>122200</v>
      </c>
      <c r="C73" s="71">
        <f>(6545490+10065900+856800+980000)/30*2</f>
        <v>1229879.3333333333</v>
      </c>
      <c r="D73" s="71">
        <v>67000</v>
      </c>
      <c r="E73" s="71">
        <v>0</v>
      </c>
      <c r="F73" s="117">
        <v>0</v>
      </c>
      <c r="G73" s="70">
        <f>SUM(L73-B73-C73-D73-E73-F73-H73)</f>
        <v>286187.80000000005</v>
      </c>
      <c r="H73" s="71">
        <f>3336000*10%/30*2</f>
        <v>22240</v>
      </c>
      <c r="I73" s="72">
        <f>SUM(B73:H73)</f>
        <v>1727507.1333333333</v>
      </c>
      <c r="J73" s="69">
        <f>22804420*10%/30*2</f>
        <v>152029.46666666667</v>
      </c>
      <c r="K73" s="71">
        <f>23632165/30*2</f>
        <v>1575477.6666666667</v>
      </c>
      <c r="L73" s="122">
        <f>J73+K73</f>
        <v>1727507.1333333333</v>
      </c>
      <c r="M73" s="50"/>
    </row>
    <row r="74" spans="1:13" ht="15" thickBot="1" x14ac:dyDescent="0.35">
      <c r="A74" s="76" t="s">
        <v>56</v>
      </c>
      <c r="B74" s="93">
        <f t="shared" ref="B74:L74" si="15">SUM(B72:B73)</f>
        <v>1833000</v>
      </c>
      <c r="C74" s="78">
        <f t="shared" si="15"/>
        <v>18448190.319999997</v>
      </c>
      <c r="D74" s="78">
        <f t="shared" si="15"/>
        <v>2484000</v>
      </c>
      <c r="E74" s="78">
        <f t="shared" si="15"/>
        <v>740000</v>
      </c>
      <c r="F74" s="80">
        <f t="shared" si="15"/>
        <v>0</v>
      </c>
      <c r="G74" s="79">
        <f t="shared" si="15"/>
        <v>2073816.4800000028</v>
      </c>
      <c r="H74" s="78">
        <f t="shared" si="15"/>
        <v>333600</v>
      </c>
      <c r="I74" s="81">
        <f t="shared" si="15"/>
        <v>25912606.800000001</v>
      </c>
      <c r="J74" s="93">
        <f t="shared" si="15"/>
        <v>2280442</v>
      </c>
      <c r="K74" s="78">
        <f t="shared" si="15"/>
        <v>23632165.000000004</v>
      </c>
      <c r="L74" s="81">
        <f t="shared" si="15"/>
        <v>25912607</v>
      </c>
      <c r="M74" s="50"/>
    </row>
    <row r="75" spans="1:13" x14ac:dyDescent="0.3">
      <c r="A75" s="119"/>
      <c r="B75" s="84"/>
      <c r="C75" s="84"/>
      <c r="D75" s="84"/>
      <c r="E75" s="84"/>
      <c r="F75" s="84"/>
      <c r="G75" s="84"/>
      <c r="H75" s="84"/>
      <c r="I75" s="84"/>
      <c r="J75" s="50"/>
      <c r="K75" s="50"/>
      <c r="L75" s="50"/>
      <c r="M75" s="50"/>
    </row>
    <row r="76" spans="1:13" x14ac:dyDescent="0.3">
      <c r="A76" s="50"/>
      <c r="B76" s="50"/>
      <c r="C76" s="50"/>
      <c r="D76" s="50"/>
      <c r="E76" s="50"/>
      <c r="F76" s="50"/>
      <c r="G76" s="50"/>
      <c r="H76" s="50"/>
      <c r="I76" s="50"/>
      <c r="J76" s="50"/>
      <c r="K76" s="50"/>
      <c r="L76" s="50"/>
      <c r="M76" s="50"/>
    </row>
    <row r="77" spans="1:13" ht="15" thickBot="1" x14ac:dyDescent="0.35">
      <c r="A77" s="46" t="s">
        <v>38</v>
      </c>
      <c r="B77" s="123" t="s">
        <v>87</v>
      </c>
      <c r="C77" s="124"/>
      <c r="D77" s="124"/>
      <c r="E77" s="124"/>
      <c r="F77" s="124"/>
      <c r="G77" s="124"/>
      <c r="H77" s="124"/>
      <c r="I77" s="124"/>
      <c r="J77" s="124"/>
      <c r="K77" s="124"/>
      <c r="L77" s="50"/>
      <c r="M77" s="50"/>
    </row>
    <row r="78" spans="1:13" ht="20.399999999999999" x14ac:dyDescent="0.3">
      <c r="A78" s="51"/>
      <c r="B78" s="52" t="s">
        <v>40</v>
      </c>
      <c r="C78" s="53"/>
      <c r="D78" s="53"/>
      <c r="E78" s="125"/>
      <c r="F78" s="125"/>
      <c r="G78" s="50"/>
      <c r="H78" s="126" t="s">
        <v>88</v>
      </c>
      <c r="I78" s="127"/>
      <c r="J78" s="128" t="s">
        <v>41</v>
      </c>
      <c r="K78" s="129" t="s">
        <v>43</v>
      </c>
      <c r="L78" s="130" t="s">
        <v>45</v>
      </c>
      <c r="M78" s="50"/>
    </row>
    <row r="79" spans="1:13" ht="40.799999999999997" x14ac:dyDescent="0.3">
      <c r="A79" s="51"/>
      <c r="B79" s="60" t="s">
        <v>46</v>
      </c>
      <c r="C79" s="61" t="s">
        <v>89</v>
      </c>
      <c r="D79" s="131" t="s">
        <v>90</v>
      </c>
      <c r="E79" s="131" t="s">
        <v>67</v>
      </c>
      <c r="F79" s="112" t="s">
        <v>58</v>
      </c>
      <c r="G79" s="112" t="s">
        <v>91</v>
      </c>
      <c r="H79" s="112" t="s">
        <v>92</v>
      </c>
      <c r="I79" s="132" t="s">
        <v>65</v>
      </c>
      <c r="J79" s="112"/>
      <c r="K79" s="133"/>
      <c r="L79" s="134"/>
      <c r="M79" s="50"/>
    </row>
    <row r="80" spans="1:13" x14ac:dyDescent="0.3">
      <c r="A80" s="68" t="s">
        <v>48</v>
      </c>
      <c r="B80" s="69">
        <f>SUM(B5,B18,B31,B58,B72,E5,H18,H31,H72,D58)</f>
        <v>13827068.690285392</v>
      </c>
      <c r="C80" s="71">
        <f>SUM(C5,C18,C31,C45,B45,C58,C72)</f>
        <v>48888180.052456141</v>
      </c>
      <c r="D80" s="117">
        <f>SUM(B80:C80)</f>
        <v>62715248.742741533</v>
      </c>
      <c r="E80" s="135">
        <f>F31+F72</f>
        <v>713558.05291613343</v>
      </c>
      <c r="F80" s="117">
        <f>D18</f>
        <v>4127296.2962962966</v>
      </c>
      <c r="G80" s="117">
        <f t="shared" ref="G80:G88" si="16">E58</f>
        <v>121060.42065540109</v>
      </c>
      <c r="H80" s="136">
        <f>SUM(E18,D31,D45,E72)</f>
        <v>8085312.4900000002</v>
      </c>
      <c r="I80" s="137">
        <f>SUM(F18,E31,D72,)</f>
        <v>5252000</v>
      </c>
      <c r="J80" s="98">
        <f>SUM(D5,G18,G31,F45,F58,G72)</f>
        <v>29020392.694872882</v>
      </c>
      <c r="K80" s="138">
        <f>SUM(D80,H80,E80,F80,I80,J80,G80)</f>
        <v>110034868.69748226</v>
      </c>
      <c r="L80" s="139">
        <f>SUM(I5,M18,M31,H45,K58,L72)</f>
        <v>110034868.59748223</v>
      </c>
      <c r="M80" s="50"/>
    </row>
    <row r="81" spans="1:13" x14ac:dyDescent="0.3">
      <c r="A81" s="68" t="s">
        <v>49</v>
      </c>
      <c r="B81" s="69">
        <f>SUM(B6,B19,B32,B59,B73,E6,H19,H32,D59,H73)</f>
        <v>8393139.9192749895</v>
      </c>
      <c r="C81" s="71">
        <f>SUM(C6,C19,C32,C46,B46,C622,C73,C59)</f>
        <v>18631284.035175439</v>
      </c>
      <c r="D81" s="117">
        <f>SUM(B81:C81)</f>
        <v>27024423.954450428</v>
      </c>
      <c r="E81" s="135">
        <f>F32+F73</f>
        <v>324929.11881317419</v>
      </c>
      <c r="F81" s="117">
        <f>D19</f>
        <v>4478555.555555556</v>
      </c>
      <c r="G81" s="117">
        <f t="shared" si="16"/>
        <v>755.1957601487278</v>
      </c>
      <c r="H81" s="136">
        <f>SUM(E19,D32,D46)</f>
        <v>3787593.75</v>
      </c>
      <c r="I81" s="137">
        <f>SUM(F19,E32+D73)</f>
        <v>3777000</v>
      </c>
      <c r="J81" s="98">
        <f>SUM(D6,G19,G32,F46,F59,G73)</f>
        <v>26029925.168981556</v>
      </c>
      <c r="K81" s="138">
        <f>SUM(D81,H81,E81,F81,I81,J81,G81)</f>
        <v>65423182.743560866</v>
      </c>
      <c r="L81" s="139">
        <f>SUM(I6,M19,M32,H46,K59,L73)</f>
        <v>65423182.743560873</v>
      </c>
      <c r="M81" s="50"/>
    </row>
    <row r="82" spans="1:13" x14ac:dyDescent="0.3">
      <c r="A82" s="68" t="s">
        <v>50</v>
      </c>
      <c r="B82" s="69">
        <f>SUM(B7,B20,B33,B60,E7,H20,H33,D60)</f>
        <v>1240345.854784504</v>
      </c>
      <c r="C82" s="71">
        <f t="shared" ref="C82:C87" si="17">SUM(C7,C20,C33,C47,B47,C60)</f>
        <v>4792007.171052631</v>
      </c>
      <c r="D82" s="117">
        <f t="shared" ref="D82:D88" si="18">SUM(B82:C82)</f>
        <v>6032353.0258371346</v>
      </c>
      <c r="E82" s="135">
        <f>F33</f>
        <v>68116.053177318667</v>
      </c>
      <c r="F82" s="117">
        <f>D20</f>
        <v>526888.88888888888</v>
      </c>
      <c r="G82" s="117">
        <f t="shared" si="16"/>
        <v>53.497599822414607</v>
      </c>
      <c r="H82" s="136">
        <f>SUM(E20,D33,D47)</f>
        <v>387062.5</v>
      </c>
      <c r="I82" s="137">
        <f t="shared" ref="I82:I87" si="19">SUM(F20,E33)</f>
        <v>458000</v>
      </c>
      <c r="J82" s="98">
        <f t="shared" ref="J82:J87" si="20">SUM(D7,G20,G33,F47,F60)</f>
        <v>1737788.1774928779</v>
      </c>
      <c r="K82" s="138">
        <f>SUM(D82,H82,E82,F82,I82,J82,G82)</f>
        <v>9210262.1429960411</v>
      </c>
      <c r="L82" s="139">
        <f t="shared" ref="L82:L87" si="21">SUM(I7,M20,M33,H47,K60)</f>
        <v>9210262.142996043</v>
      </c>
      <c r="M82" s="50"/>
    </row>
    <row r="83" spans="1:13" x14ac:dyDescent="0.3">
      <c r="A83" s="68" t="s">
        <v>51</v>
      </c>
      <c r="B83" s="69">
        <f>B34+H34</f>
        <v>0</v>
      </c>
      <c r="C83" s="71">
        <f t="shared" si="17"/>
        <v>65593.75</v>
      </c>
      <c r="D83" s="117">
        <f t="shared" si="18"/>
        <v>65593.75</v>
      </c>
      <c r="E83" s="135">
        <f>E48</f>
        <v>16640.384360226708</v>
      </c>
      <c r="F83" s="117"/>
      <c r="G83" s="117">
        <f t="shared" si="16"/>
        <v>0</v>
      </c>
      <c r="H83" s="136">
        <f>SUM(E21,D34,D48,D61)</f>
        <v>20312.490000000002</v>
      </c>
      <c r="I83" s="137">
        <f t="shared" si="19"/>
        <v>0</v>
      </c>
      <c r="J83" s="98">
        <f t="shared" si="20"/>
        <v>111822.12563977329</v>
      </c>
      <c r="K83" s="138">
        <f>SUM(D83,H83,E83,F83,I83,J83,)</f>
        <v>214368.75</v>
      </c>
      <c r="L83" s="139">
        <f t="shared" si="21"/>
        <v>214368.75</v>
      </c>
      <c r="M83" s="50"/>
    </row>
    <row r="84" spans="1:13" x14ac:dyDescent="0.3">
      <c r="A84" s="68" t="s">
        <v>52</v>
      </c>
      <c r="B84" s="69">
        <f>SUM(B9,B22,B35,B62,E9,D62,+H35)</f>
        <v>753896.25647826726</v>
      </c>
      <c r="C84" s="71">
        <f t="shared" si="17"/>
        <v>3279190.0855263155</v>
      </c>
      <c r="D84" s="117">
        <f t="shared" si="18"/>
        <v>4033086.3420045828</v>
      </c>
      <c r="E84" s="135">
        <f>F35</f>
        <v>33598.737848355842</v>
      </c>
      <c r="F84" s="117"/>
      <c r="G84" s="117">
        <f t="shared" si="16"/>
        <v>26.50807958045451</v>
      </c>
      <c r="H84" s="136">
        <f>SUM(E22,D35,D49)</f>
        <v>130156.25</v>
      </c>
      <c r="I84" s="137">
        <f t="shared" si="19"/>
        <v>0</v>
      </c>
      <c r="J84" s="98">
        <f t="shared" si="20"/>
        <v>720477.41699402034</v>
      </c>
      <c r="K84" s="138">
        <f>SUM(D84,H84,E84,F84,I84,J84,G84)</f>
        <v>4917345.254926539</v>
      </c>
      <c r="L84" s="139">
        <f t="shared" si="21"/>
        <v>4917345.25492654</v>
      </c>
      <c r="M84" s="50"/>
    </row>
    <row r="85" spans="1:13" x14ac:dyDescent="0.3">
      <c r="A85" s="68" t="s">
        <v>53</v>
      </c>
      <c r="B85" s="69">
        <f>SUM(B10,B23,B36,B63,E10,H36)</f>
        <v>233329.60888869056</v>
      </c>
      <c r="C85" s="71">
        <f t="shared" si="17"/>
        <v>889738.59210526315</v>
      </c>
      <c r="D85" s="117">
        <f t="shared" si="18"/>
        <v>1123068.2009939537</v>
      </c>
      <c r="E85" s="135">
        <f>F36</f>
        <v>61226.722072766213</v>
      </c>
      <c r="F85" s="117"/>
      <c r="G85" s="117">
        <f t="shared" si="16"/>
        <v>0</v>
      </c>
      <c r="H85" s="136">
        <f>SUM(E23,D36,D50,D63)</f>
        <v>20312.5</v>
      </c>
      <c r="I85" s="137">
        <f t="shared" si="19"/>
        <v>0</v>
      </c>
      <c r="J85" s="98">
        <f t="shared" si="20"/>
        <v>1059150.1832803793</v>
      </c>
      <c r="K85" s="138">
        <f>SUM(D85,H85,E85,F85,I85,J85,)</f>
        <v>2263757.6063470989</v>
      </c>
      <c r="L85" s="139">
        <f t="shared" si="21"/>
        <v>2263757.6063470989</v>
      </c>
      <c r="M85" s="50"/>
    </row>
    <row r="86" spans="1:13" x14ac:dyDescent="0.3">
      <c r="A86" s="68" t="s">
        <v>54</v>
      </c>
      <c r="B86" s="69">
        <f>SUM(B11,B24,B37,B64,E11,H24,H37)</f>
        <v>561300.49323219026</v>
      </c>
      <c r="C86" s="71">
        <f t="shared" si="17"/>
        <v>3046278.9136842107</v>
      </c>
      <c r="D86" s="117">
        <f t="shared" si="18"/>
        <v>3607579.4069164009</v>
      </c>
      <c r="E86" s="135">
        <f>F37</f>
        <v>69246.610076527286</v>
      </c>
      <c r="F86" s="117">
        <f>D24</f>
        <v>351259.25925925927</v>
      </c>
      <c r="G86" s="117">
        <f t="shared" si="16"/>
        <v>0</v>
      </c>
      <c r="H86" s="136">
        <f>SUM(E24,D37,D51,)</f>
        <v>528050</v>
      </c>
      <c r="I86" s="137">
        <f t="shared" si="19"/>
        <v>640000</v>
      </c>
      <c r="J86" s="98">
        <f t="shared" si="20"/>
        <v>746188.72002766561</v>
      </c>
      <c r="K86" s="138">
        <f>SUM(D86,H86,E86,F86,I86,J86,)</f>
        <v>5942323.9962798534</v>
      </c>
      <c r="L86" s="139">
        <f t="shared" si="21"/>
        <v>5942323.9962798525</v>
      </c>
      <c r="M86" s="50"/>
    </row>
    <row r="87" spans="1:13" x14ac:dyDescent="0.3">
      <c r="A87" s="68" t="s">
        <v>55</v>
      </c>
      <c r="B87" s="69">
        <f>SUM(B12,B25,B38,B65,E12,D65+H38)</f>
        <v>990125.18967185006</v>
      </c>
      <c r="C87" s="71">
        <f t="shared" si="17"/>
        <v>2996994</v>
      </c>
      <c r="D87" s="117">
        <f t="shared" si="18"/>
        <v>3987119.1896718498</v>
      </c>
      <c r="E87" s="135">
        <f>F38</f>
        <v>65360.320735497691</v>
      </c>
      <c r="F87" s="117"/>
      <c r="G87" s="117">
        <f t="shared" si="16"/>
        <v>51.333277837897832</v>
      </c>
      <c r="H87" s="136">
        <f>SUM(E25,D38,D52)</f>
        <v>80000</v>
      </c>
      <c r="I87" s="137">
        <f t="shared" si="19"/>
        <v>10000</v>
      </c>
      <c r="J87" s="98">
        <f t="shared" si="20"/>
        <v>898602.86589003901</v>
      </c>
      <c r="K87" s="138">
        <f>SUM(D87,H87,E87,F87,I87,J87,G87)</f>
        <v>5041133.7095752247</v>
      </c>
      <c r="L87" s="139">
        <f t="shared" si="21"/>
        <v>5041133.7095752247</v>
      </c>
      <c r="M87" s="50"/>
    </row>
    <row r="88" spans="1:13" x14ac:dyDescent="0.3">
      <c r="A88" s="68" t="s">
        <v>70</v>
      </c>
      <c r="B88" s="69">
        <f>B66+B39+H39+D66</f>
        <v>678793.90738411224</v>
      </c>
      <c r="C88" s="71">
        <f>C66+C39</f>
        <v>2749565</v>
      </c>
      <c r="D88" s="117">
        <f t="shared" si="18"/>
        <v>3428358.9073841125</v>
      </c>
      <c r="E88" s="135">
        <f>F39</f>
        <v>0</v>
      </c>
      <c r="F88" s="117"/>
      <c r="G88" s="117">
        <f t="shared" si="16"/>
        <v>53.164627209412025</v>
      </c>
      <c r="H88" s="136">
        <f>D39</f>
        <v>22000</v>
      </c>
      <c r="I88" s="137">
        <f>E39</f>
        <v>0</v>
      </c>
      <c r="J88" s="98">
        <f>G39+F66</f>
        <v>107121.82682081206</v>
      </c>
      <c r="K88" s="138">
        <f>SUM(D88,H88,E88,F88,I88,J88,G88)</f>
        <v>3557533.898832134</v>
      </c>
      <c r="L88" s="139">
        <f>K66+M39</f>
        <v>3557533.898832134</v>
      </c>
      <c r="M88" s="50"/>
    </row>
    <row r="89" spans="1:13" ht="15" thickBot="1" x14ac:dyDescent="0.35">
      <c r="A89" s="76" t="s">
        <v>56</v>
      </c>
      <c r="B89" s="93">
        <f t="shared" ref="B89:L89" si="22">SUM(B80:B88)</f>
        <v>26677999.919999998</v>
      </c>
      <c r="C89" s="78">
        <f t="shared" si="22"/>
        <v>85338831.600000009</v>
      </c>
      <c r="D89" s="80">
        <f t="shared" si="22"/>
        <v>112016831.51999998</v>
      </c>
      <c r="E89" s="80">
        <f t="shared" si="22"/>
        <v>1352676.0000000002</v>
      </c>
      <c r="F89" s="80">
        <f t="shared" si="22"/>
        <v>9484000</v>
      </c>
      <c r="G89" s="80">
        <f>SUM(G80:G88)</f>
        <v>122000.11999999998</v>
      </c>
      <c r="H89" s="140">
        <f t="shared" si="22"/>
        <v>13060799.98</v>
      </c>
      <c r="I89" s="141">
        <f t="shared" si="22"/>
        <v>10137000</v>
      </c>
      <c r="J89" s="99">
        <f t="shared" si="22"/>
        <v>60431469.180000007</v>
      </c>
      <c r="K89" s="142">
        <f t="shared" si="22"/>
        <v>206604776.80000004</v>
      </c>
      <c r="L89" s="143">
        <f t="shared" si="22"/>
        <v>206604776.70000002</v>
      </c>
      <c r="M89" s="50"/>
    </row>
    <row r="90" spans="1:13" x14ac:dyDescent="0.3">
      <c r="A90" s="50"/>
      <c r="B90" s="50"/>
      <c r="C90" s="75"/>
      <c r="D90" s="50"/>
      <c r="E90" s="50"/>
      <c r="F90" s="50"/>
      <c r="G90" s="75"/>
      <c r="H90" s="75"/>
      <c r="I90" s="119"/>
      <c r="J90" s="50"/>
      <c r="K90" s="50"/>
      <c r="L90" s="50"/>
      <c r="M90" s="50"/>
    </row>
  </sheetData>
  <mergeCells count="67">
    <mergeCell ref="I70:I71"/>
    <mergeCell ref="J70:J71"/>
    <mergeCell ref="K70:K71"/>
    <mergeCell ref="L70:L71"/>
    <mergeCell ref="A77:A79"/>
    <mergeCell ref="B77:K77"/>
    <mergeCell ref="B78:D78"/>
    <mergeCell ref="H78:I78"/>
    <mergeCell ref="J56:J57"/>
    <mergeCell ref="K56:K57"/>
    <mergeCell ref="A69:A71"/>
    <mergeCell ref="B69:L69"/>
    <mergeCell ref="B70:C70"/>
    <mergeCell ref="D70:D71"/>
    <mergeCell ref="E70:E71"/>
    <mergeCell ref="F70:F71"/>
    <mergeCell ref="G70:G71"/>
    <mergeCell ref="H70:H71"/>
    <mergeCell ref="H43:H44"/>
    <mergeCell ref="A55:A57"/>
    <mergeCell ref="B55:K55"/>
    <mergeCell ref="B56:C56"/>
    <mergeCell ref="D56:D57"/>
    <mergeCell ref="E56:E57"/>
    <mergeCell ref="F56:F57"/>
    <mergeCell ref="G56:G57"/>
    <mergeCell ref="H56:H57"/>
    <mergeCell ref="I56:I57"/>
    <mergeCell ref="J29:J30"/>
    <mergeCell ref="K29:K30"/>
    <mergeCell ref="L29:L30"/>
    <mergeCell ref="M29:M30"/>
    <mergeCell ref="A42:A44"/>
    <mergeCell ref="B42:H42"/>
    <mergeCell ref="B43:C43"/>
    <mergeCell ref="D43:D44"/>
    <mergeCell ref="F43:F44"/>
    <mergeCell ref="G43:G44"/>
    <mergeCell ref="L16:L17"/>
    <mergeCell ref="M16:M17"/>
    <mergeCell ref="A28:A30"/>
    <mergeCell ref="B28:M28"/>
    <mergeCell ref="B29:C29"/>
    <mergeCell ref="D29:E29"/>
    <mergeCell ref="F29:F30"/>
    <mergeCell ref="G29:G30"/>
    <mergeCell ref="H29:H30"/>
    <mergeCell ref="I29:I30"/>
    <mergeCell ref="A15:A17"/>
    <mergeCell ref="B15:M15"/>
    <mergeCell ref="B16:C16"/>
    <mergeCell ref="D16:D17"/>
    <mergeCell ref="E16:F16"/>
    <mergeCell ref="G16:G17"/>
    <mergeCell ref="H16:H17"/>
    <mergeCell ref="I16:I17"/>
    <mergeCell ref="J16:J17"/>
    <mergeCell ref="K16:K17"/>
    <mergeCell ref="A2:A4"/>
    <mergeCell ref="B2:I2"/>
    <mergeCell ref="B3:C3"/>
    <mergeCell ref="D3:D4"/>
    <mergeCell ref="E3:E4"/>
    <mergeCell ref="F3:F4"/>
    <mergeCell ref="G3:G4"/>
    <mergeCell ref="H3:H4"/>
    <mergeCell ref="I3:I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Munka1</vt:lpstr>
      <vt:lpstr>Munka2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Csilla</dc:creator>
  <cp:lastModifiedBy>Csilla</cp:lastModifiedBy>
  <dcterms:created xsi:type="dcterms:W3CDTF">2025-05-21T13:07:44Z</dcterms:created>
  <dcterms:modified xsi:type="dcterms:W3CDTF">2025-05-21T13:09:24Z</dcterms:modified>
</cp:coreProperties>
</file>