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Csilla\Desktop\"/>
    </mc:Choice>
  </mc:AlternateContent>
  <xr:revisionPtr revIDLastSave="0" documentId="8_{DD1AFC5C-9348-4C59-A8AC-3A8AAE694E2A}" xr6:coauthVersionLast="47" xr6:coauthVersionMax="47" xr10:uidLastSave="{00000000-0000-0000-0000-000000000000}"/>
  <bookViews>
    <workbookView xWindow="-108" yWindow="-108" windowWidth="23256" windowHeight="12456" xr2:uid="{0BE556E5-1014-42FE-8C9C-B7E444819ED1}"/>
  </bookViews>
  <sheets>
    <sheet name="Esély Kiadás-Bevétel 2025" sheetId="12" r:id="rId1"/>
    <sheet name=" Esély hj.feloszt.2025." sheetId="11" r:id="rId2"/>
  </sheets>
  <definedNames>
    <definedName name="_xlnm.Print_Area" localSheetId="1">' Esély hj.feloszt.2025.'!$A$1:$M$76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5" i="11" l="1"/>
  <c r="E75" i="11"/>
  <c r="C75" i="11"/>
  <c r="F74" i="11"/>
  <c r="E74" i="11"/>
  <c r="E73" i="11"/>
  <c r="F72" i="11"/>
  <c r="E72" i="11"/>
  <c r="F71" i="11"/>
  <c r="E71" i="11"/>
  <c r="F70" i="11"/>
  <c r="E70" i="11"/>
  <c r="E69" i="11"/>
  <c r="I61" i="11"/>
  <c r="E61" i="11"/>
  <c r="D61" i="11"/>
  <c r="J60" i="11"/>
  <c r="K60" i="11" s="1"/>
  <c r="F60" i="11" s="1"/>
  <c r="I60" i="11"/>
  <c r="G60" i="11"/>
  <c r="C60" i="11"/>
  <c r="B60" i="11"/>
  <c r="K59" i="11"/>
  <c r="F59" i="11" s="1"/>
  <c r="J59" i="11"/>
  <c r="J61" i="11" s="1"/>
  <c r="I59" i="11"/>
  <c r="G59" i="11"/>
  <c r="C59" i="11"/>
  <c r="B59" i="11"/>
  <c r="B61" i="11" s="1"/>
  <c r="C54" i="11"/>
  <c r="J53" i="11"/>
  <c r="I53" i="11"/>
  <c r="K53" i="11" s="1"/>
  <c r="D53" i="11"/>
  <c r="J52" i="11"/>
  <c r="I52" i="11"/>
  <c r="D52" i="11"/>
  <c r="J51" i="11"/>
  <c r="I51" i="11"/>
  <c r="K51" i="11" s="1"/>
  <c r="D51" i="11"/>
  <c r="K50" i="11"/>
  <c r="F50" i="11" s="1"/>
  <c r="G50" i="11" s="1"/>
  <c r="J49" i="11"/>
  <c r="I49" i="11"/>
  <c r="H49" i="11"/>
  <c r="K49" i="11" s="1"/>
  <c r="F49" i="11" s="1"/>
  <c r="G49" i="11" s="1"/>
  <c r="D49" i="11"/>
  <c r="B49" i="11"/>
  <c r="K48" i="11"/>
  <c r="F48" i="11" s="1"/>
  <c r="G48" i="11" s="1"/>
  <c r="J47" i="11"/>
  <c r="I47" i="11"/>
  <c r="H47" i="11"/>
  <c r="D47" i="11"/>
  <c r="B47" i="11"/>
  <c r="B54" i="11" s="1"/>
  <c r="J46" i="11"/>
  <c r="I46" i="11"/>
  <c r="H46" i="11"/>
  <c r="K46" i="11" s="1"/>
  <c r="F46" i="11" s="1"/>
  <c r="E46" i="11"/>
  <c r="E68" i="11" s="1"/>
  <c r="D46" i="11"/>
  <c r="J45" i="11"/>
  <c r="I45" i="11"/>
  <c r="H45" i="11"/>
  <c r="K45" i="11" s="1"/>
  <c r="E45" i="11"/>
  <c r="E67" i="11" s="1"/>
  <c r="D45" i="11"/>
  <c r="D39" i="11"/>
  <c r="J38" i="11"/>
  <c r="I38" i="11"/>
  <c r="H38" i="11"/>
  <c r="F38" i="11"/>
  <c r="B38" i="11"/>
  <c r="J37" i="11"/>
  <c r="I37" i="11"/>
  <c r="H37" i="11"/>
  <c r="K37" i="11" s="1"/>
  <c r="E37" i="11" s="1"/>
  <c r="F37" i="11"/>
  <c r="B37" i="11"/>
  <c r="J36" i="11"/>
  <c r="I36" i="11"/>
  <c r="H36" i="11"/>
  <c r="K36" i="11" s="1"/>
  <c r="E36" i="11" s="1"/>
  <c r="F36" i="11"/>
  <c r="B36" i="11"/>
  <c r="J35" i="11"/>
  <c r="I35" i="11"/>
  <c r="H35" i="11"/>
  <c r="F35" i="11"/>
  <c r="C35" i="11"/>
  <c r="B35" i="11"/>
  <c r="J34" i="11"/>
  <c r="I34" i="11"/>
  <c r="H34" i="11"/>
  <c r="F34" i="11"/>
  <c r="B34" i="11"/>
  <c r="J33" i="11"/>
  <c r="I33" i="11"/>
  <c r="H33" i="11"/>
  <c r="F33" i="11"/>
  <c r="B33" i="11"/>
  <c r="J32" i="11"/>
  <c r="I32" i="11"/>
  <c r="K32" i="11" s="1"/>
  <c r="E32" i="11" s="1"/>
  <c r="G32" i="11" s="1"/>
  <c r="H32" i="11"/>
  <c r="F32" i="11"/>
  <c r="B32" i="11"/>
  <c r="J31" i="11"/>
  <c r="I31" i="11"/>
  <c r="H31" i="11"/>
  <c r="F31" i="11"/>
  <c r="C31" i="11"/>
  <c r="B31" i="11"/>
  <c r="J30" i="11"/>
  <c r="I30" i="11"/>
  <c r="H30" i="11"/>
  <c r="F30" i="11"/>
  <c r="C30" i="11"/>
  <c r="C39" i="11" s="1"/>
  <c r="B30" i="11"/>
  <c r="C25" i="11"/>
  <c r="J24" i="11"/>
  <c r="I24" i="11"/>
  <c r="K24" i="11" s="1"/>
  <c r="F24" i="11"/>
  <c r="K23" i="11"/>
  <c r="J23" i="11"/>
  <c r="I23" i="11"/>
  <c r="F23" i="11"/>
  <c r="D23" i="11"/>
  <c r="F73" i="11" s="1"/>
  <c r="B23" i="11"/>
  <c r="K22" i="11"/>
  <c r="E22" i="11" s="1"/>
  <c r="G22" i="11" s="1"/>
  <c r="K21" i="11"/>
  <c r="E21" i="11" s="1"/>
  <c r="G21" i="11" s="1"/>
  <c r="K20" i="11"/>
  <c r="E20" i="11" s="1"/>
  <c r="G20" i="11" s="1"/>
  <c r="K19" i="11"/>
  <c r="E19" i="11" s="1"/>
  <c r="J19" i="11"/>
  <c r="I19" i="11"/>
  <c r="F19" i="11"/>
  <c r="D19" i="11"/>
  <c r="F69" i="11" s="1"/>
  <c r="B19" i="11"/>
  <c r="J18" i="11"/>
  <c r="I18" i="11"/>
  <c r="H18" i="11"/>
  <c r="F18" i="11"/>
  <c r="D18" i="11"/>
  <c r="F68" i="11" s="1"/>
  <c r="B18" i="11"/>
  <c r="J17" i="11"/>
  <c r="J25" i="11" s="1"/>
  <c r="I17" i="11"/>
  <c r="F17" i="11"/>
  <c r="D17" i="11"/>
  <c r="F67" i="11" s="1"/>
  <c r="B17" i="11"/>
  <c r="B25" i="11" s="1"/>
  <c r="H11" i="11"/>
  <c r="G11" i="11"/>
  <c r="E11" i="11"/>
  <c r="C11" i="11"/>
  <c r="C74" i="11" s="1"/>
  <c r="I10" i="11"/>
  <c r="G10" i="11"/>
  <c r="E10" i="11"/>
  <c r="C10" i="11"/>
  <c r="C73" i="11" s="1"/>
  <c r="B10" i="11"/>
  <c r="H9" i="11"/>
  <c r="G9" i="11"/>
  <c r="I9" i="11" s="1"/>
  <c r="D9" i="11" s="1"/>
  <c r="E9" i="11"/>
  <c r="C9" i="11"/>
  <c r="B9" i="11"/>
  <c r="B72" i="11" s="1"/>
  <c r="I8" i="11"/>
  <c r="D8" i="11" s="1"/>
  <c r="H8" i="11"/>
  <c r="G8" i="11"/>
  <c r="E8" i="11"/>
  <c r="C8" i="11"/>
  <c r="C71" i="11" s="1"/>
  <c r="B8" i="11"/>
  <c r="G7" i="11"/>
  <c r="I7" i="11" s="1"/>
  <c r="C7" i="11"/>
  <c r="C70" i="11" s="1"/>
  <c r="H6" i="11"/>
  <c r="G6" i="11"/>
  <c r="E6" i="11"/>
  <c r="C6" i="11"/>
  <c r="C69" i="11" s="1"/>
  <c r="B6" i="11"/>
  <c r="H5" i="11"/>
  <c r="G5" i="11"/>
  <c r="I5" i="11" s="1"/>
  <c r="E5" i="11"/>
  <c r="C5" i="11"/>
  <c r="C68" i="11" s="1"/>
  <c r="B5" i="11"/>
  <c r="H4" i="11"/>
  <c r="G4" i="11"/>
  <c r="I4" i="11" s="1"/>
  <c r="E4" i="11"/>
  <c r="C4" i="11"/>
  <c r="C67" i="11" s="1"/>
  <c r="B4" i="11"/>
  <c r="B67" i="11" s="1"/>
  <c r="F25" i="11" l="1"/>
  <c r="B70" i="11"/>
  <c r="D70" i="11" s="1"/>
  <c r="G36" i="11"/>
  <c r="B69" i="11"/>
  <c r="D69" i="11" s="1"/>
  <c r="I25" i="11"/>
  <c r="F39" i="11"/>
  <c r="E76" i="11"/>
  <c r="H54" i="11"/>
  <c r="J55" i="11" s="1"/>
  <c r="H39" i="11"/>
  <c r="G18" i="11"/>
  <c r="I39" i="11"/>
  <c r="K33" i="11"/>
  <c r="E33" i="11" s="1"/>
  <c r="G33" i="11" s="1"/>
  <c r="I54" i="11"/>
  <c r="C61" i="11"/>
  <c r="I6" i="11"/>
  <c r="J39" i="11"/>
  <c r="J54" i="11"/>
  <c r="G61" i="11"/>
  <c r="G23" i="11"/>
  <c r="G31" i="11"/>
  <c r="G37" i="11"/>
  <c r="G46" i="11"/>
  <c r="K18" i="11"/>
  <c r="E18" i="11" s="1"/>
  <c r="B71" i="11"/>
  <c r="D71" i="11" s="1"/>
  <c r="E12" i="11"/>
  <c r="K34" i="11"/>
  <c r="E34" i="11" s="1"/>
  <c r="G34" i="11" s="1"/>
  <c r="F51" i="11"/>
  <c r="G51" i="11" s="1"/>
  <c r="H60" i="11"/>
  <c r="F8" i="11"/>
  <c r="G19" i="11"/>
  <c r="K31" i="11"/>
  <c r="E31" i="11" s="1"/>
  <c r="B74" i="11"/>
  <c r="E23" i="11"/>
  <c r="C72" i="11"/>
  <c r="K52" i="11"/>
  <c r="F52" i="11" s="1"/>
  <c r="G52" i="11" s="1"/>
  <c r="G12" i="11"/>
  <c r="E24" i="11"/>
  <c r="G24" i="11" s="1"/>
  <c r="K38" i="11"/>
  <c r="E38" i="11" s="1"/>
  <c r="G38" i="11" s="1"/>
  <c r="K47" i="11"/>
  <c r="F47" i="11" s="1"/>
  <c r="G47" i="11" s="1"/>
  <c r="D10" i="11"/>
  <c r="F10" i="11" s="1"/>
  <c r="H12" i="11"/>
  <c r="B68" i="11"/>
  <c r="D68" i="11" s="1"/>
  <c r="K35" i="11"/>
  <c r="E35" i="11" s="1"/>
  <c r="G72" i="11" s="1"/>
  <c r="D72" i="11"/>
  <c r="H72" i="11" s="1"/>
  <c r="G75" i="11"/>
  <c r="I73" i="11"/>
  <c r="C76" i="11"/>
  <c r="D67" i="11"/>
  <c r="F45" i="11"/>
  <c r="D74" i="11"/>
  <c r="I75" i="11"/>
  <c r="F53" i="11"/>
  <c r="G53" i="11" s="1"/>
  <c r="I69" i="11"/>
  <c r="D6" i="11"/>
  <c r="G69" i="11" s="1"/>
  <c r="H69" i="11" s="1"/>
  <c r="D5" i="11"/>
  <c r="F76" i="11"/>
  <c r="F61" i="11"/>
  <c r="C12" i="11"/>
  <c r="B39" i="11"/>
  <c r="D54" i="11"/>
  <c r="B73" i="11"/>
  <c r="D73" i="11" s="1"/>
  <c r="D7" i="11"/>
  <c r="F9" i="11"/>
  <c r="D25" i="11"/>
  <c r="H25" i="11"/>
  <c r="K30" i="11"/>
  <c r="E54" i="11"/>
  <c r="H59" i="11"/>
  <c r="D4" i="11"/>
  <c r="I11" i="11"/>
  <c r="I12" i="11" s="1"/>
  <c r="K17" i="11"/>
  <c r="I67" i="11" s="1"/>
  <c r="K61" i="11"/>
  <c r="B75" i="11"/>
  <c r="D75" i="11" s="1"/>
  <c r="B12" i="11"/>
  <c r="K54" i="11" l="1"/>
  <c r="G35" i="11"/>
  <c r="G73" i="11"/>
  <c r="H73" i="11" s="1"/>
  <c r="I71" i="11"/>
  <c r="G71" i="11"/>
  <c r="H71" i="11" s="1"/>
  <c r="H61" i="11"/>
  <c r="F54" i="11"/>
  <c r="I68" i="11"/>
  <c r="I70" i="11"/>
  <c r="I72" i="11"/>
  <c r="I76" i="11" s="1"/>
  <c r="E17" i="11"/>
  <c r="G67" i="11" s="1"/>
  <c r="H67" i="11" s="1"/>
  <c r="K25" i="11"/>
  <c r="E30" i="11"/>
  <c r="K39" i="11"/>
  <c r="G70" i="11"/>
  <c r="H70" i="11" s="1"/>
  <c r="F7" i="11"/>
  <c r="H75" i="11"/>
  <c r="F6" i="11"/>
  <c r="F5" i="11"/>
  <c r="G68" i="11"/>
  <c r="G45" i="11"/>
  <c r="G54" i="11" s="1"/>
  <c r="D76" i="11"/>
  <c r="D11" i="11"/>
  <c r="D12" i="11" s="1"/>
  <c r="I74" i="11"/>
  <c r="F4" i="11"/>
  <c r="B76" i="11"/>
  <c r="E25" i="11" l="1"/>
  <c r="G17" i="11"/>
  <c r="G25" i="11" s="1"/>
  <c r="H68" i="11"/>
  <c r="F11" i="11"/>
  <c r="F12" i="11" s="1"/>
  <c r="G74" i="11"/>
  <c r="G76" i="11" s="1"/>
  <c r="E39" i="11"/>
  <c r="G30" i="11"/>
  <c r="G39" i="11" s="1"/>
  <c r="J72" i="11" l="1"/>
  <c r="J73" i="11"/>
  <c r="J71" i="11"/>
  <c r="J75" i="11"/>
  <c r="J69" i="11"/>
  <c r="J67" i="11"/>
  <c r="J68" i="11"/>
  <c r="J74" i="11"/>
  <c r="H74" i="11"/>
  <c r="H76" i="11" s="1"/>
  <c r="J76" i="11" l="1"/>
</calcChain>
</file>

<file path=xl/sharedStrings.xml><?xml version="1.0" encoding="utf-8"?>
<sst xmlns="http://schemas.openxmlformats.org/spreadsheetml/2006/main" count="1522" uniqueCount="177">
  <si>
    <t>Település</t>
  </si>
  <si>
    <t>102031 Idősek, demens betegek nappali ellátása</t>
  </si>
  <si>
    <t>Normatíva</t>
  </si>
  <si>
    <t>önk.hj.</t>
  </si>
  <si>
    <t>Intézményvez. Bevétel szoc. ágazati pótlék</t>
  </si>
  <si>
    <t>bevétel összesen</t>
  </si>
  <si>
    <t>Kiadás</t>
  </si>
  <si>
    <t xml:space="preserve"> Kiadás-Intézmény-vezetői ktg.elosztása</t>
  </si>
  <si>
    <t>kiadás összesen</t>
  </si>
  <si>
    <t>Társulási normatíva</t>
  </si>
  <si>
    <t>Veresegyház</t>
  </si>
  <si>
    <t>Erdőkertes</t>
  </si>
  <si>
    <t>Galgamácsa</t>
  </si>
  <si>
    <t>Váckisújfalu</t>
  </si>
  <si>
    <t>Vácegres</t>
  </si>
  <si>
    <t>Csomád</t>
  </si>
  <si>
    <t>Vácrárót</t>
  </si>
  <si>
    <t>Váchartyán</t>
  </si>
  <si>
    <t>Összesen:</t>
  </si>
  <si>
    <t>107051 Szociális étkeztetés</t>
  </si>
  <si>
    <t>térítési díj</t>
  </si>
  <si>
    <t>kiadás Szoc.étk.</t>
  </si>
  <si>
    <t>kiadás Házi sny. Szak.v. 50%-a</t>
  </si>
  <si>
    <t>Kiadás összesen</t>
  </si>
  <si>
    <t>107052 Házi segítségnyújtás</t>
  </si>
  <si>
    <t>Intézményvez. Bevétel szoc. ág. Pótl.</t>
  </si>
  <si>
    <t>kiadás Házi sny.</t>
  </si>
  <si>
    <t>Rád</t>
  </si>
  <si>
    <t>104042 Családsegítés</t>
  </si>
  <si>
    <t>kiadás Családseg.</t>
  </si>
  <si>
    <t>Kiadás Szakmai vezetői pótlék</t>
  </si>
  <si>
    <t>107015 Hajléktalanok nappali ellátása</t>
  </si>
  <si>
    <t>Intézményv. bev.ágazati pótlék</t>
  </si>
  <si>
    <t>Intézmény-vezetői ktg.elosztása</t>
  </si>
  <si>
    <t xml:space="preserve">kiadás </t>
  </si>
  <si>
    <t>ESÉLY Szociális Alapellátási Központ</t>
  </si>
  <si>
    <t>Térítési díj</t>
  </si>
  <si>
    <t>összesen</t>
  </si>
  <si>
    <t>Háztartástól kapott támogatás+ egyéb bevétel</t>
  </si>
  <si>
    <t>Háztartástól kapott támogatás+ Int.vez. bevétel</t>
  </si>
  <si>
    <t>Szociális ágazati összevont pótlék</t>
  </si>
  <si>
    <t>Egyéb bevétel</t>
  </si>
  <si>
    <t xml:space="preserve">térítési díj+Esélyház bérleti díj </t>
  </si>
  <si>
    <t>13. melléklet a(z) .../20.. (… . … .) társulási tanácsi határozathoz</t>
  </si>
  <si>
    <t>Veresegyházi Kistérség Önkormányzatainak Többcélú Társulása Esély Szociális Alapellátási Központ</t>
  </si>
  <si>
    <t>Összes bevétel, kiadás (adatok forintban)</t>
  </si>
  <si>
    <t>1. Bevételi jogcímek</t>
  </si>
  <si>
    <t>A</t>
  </si>
  <si>
    <t>B</t>
  </si>
  <si>
    <t>C</t>
  </si>
  <si>
    <t>D</t>
  </si>
  <si>
    <t>E</t>
  </si>
  <si>
    <t>F</t>
  </si>
  <si>
    <t>S.sz.</t>
  </si>
  <si>
    <t>Kiemelt előirányzat, előirányzat megnevezése</t>
  </si>
  <si>
    <t>2025. évi előirányzat</t>
  </si>
  <si>
    <t>Kötelező feladatok</t>
  </si>
  <si>
    <t>Önként vállalt feladatok</t>
  </si>
  <si>
    <t>Államigazgatási feladatok</t>
  </si>
  <si>
    <t>B4</t>
  </si>
  <si>
    <t>Működési bevételek</t>
  </si>
  <si>
    <t>B401</t>
  </si>
  <si>
    <t xml:space="preserve"> Készletértékesítés ellenértéke</t>
  </si>
  <si>
    <t>B402</t>
  </si>
  <si>
    <t xml:space="preserve"> Szolgáltatások ellenértéke</t>
  </si>
  <si>
    <t>B403</t>
  </si>
  <si>
    <t xml:space="preserve"> Közvetített szolgáltatások ellenértéke</t>
  </si>
  <si>
    <t>B404</t>
  </si>
  <si>
    <t xml:space="preserve"> Tulajdonosi bevételek</t>
  </si>
  <si>
    <t>B405</t>
  </si>
  <si>
    <t xml:space="preserve"> Ellátási díjak</t>
  </si>
  <si>
    <t>B406</t>
  </si>
  <si>
    <t xml:space="preserve"> Kiszámlázott általános forgalmi adó</t>
  </si>
  <si>
    <t>B407</t>
  </si>
  <si>
    <t xml:space="preserve"> Általános forgalmi adó visszatérítése</t>
  </si>
  <si>
    <t>B4081</t>
  </si>
  <si>
    <t xml:space="preserve"> Befektetett pénzügyi eszközökből származó bevételek</t>
  </si>
  <si>
    <t>B4082</t>
  </si>
  <si>
    <t xml:space="preserve"> Egyéb kapott (járó) kamatok és kamatjellegű bevételek</t>
  </si>
  <si>
    <t>B4091</t>
  </si>
  <si>
    <t xml:space="preserve"> Részesedésekből származó pénzügyi műveletek bevételei</t>
  </si>
  <si>
    <t>B4092</t>
  </si>
  <si>
    <t xml:space="preserve"> Más egyéb pénzügyi műveletek bevételei</t>
  </si>
  <si>
    <t>B410</t>
  </si>
  <si>
    <t xml:space="preserve"> Biztosító által fizetett kártérítés</t>
  </si>
  <si>
    <t>B411</t>
  </si>
  <si>
    <t xml:space="preserve"> Egyéb működési bevételek</t>
  </si>
  <si>
    <t>B12-16</t>
  </si>
  <si>
    <t>Működési célú támogatások államháztartáson belülről</t>
  </si>
  <si>
    <t>B12</t>
  </si>
  <si>
    <t xml:space="preserve"> Elvonások és befizetések bevételei</t>
  </si>
  <si>
    <t>B15</t>
  </si>
  <si>
    <t xml:space="preserve"> Működési célú visszatérítendő támogatások, kölcsönök igénybevétele ÁH belülről</t>
  </si>
  <si>
    <t>B16</t>
  </si>
  <si>
    <t xml:space="preserve"> Egyéb működési célú támogatások bevételei ÁH belülről</t>
  </si>
  <si>
    <t>B3</t>
  </si>
  <si>
    <t>Közhatalmi bevételek</t>
  </si>
  <si>
    <t>B2</t>
  </si>
  <si>
    <t>Felhalmozási célú támogatások államháztartáson belülről</t>
  </si>
  <si>
    <t>B21</t>
  </si>
  <si>
    <t xml:space="preserve"> Felhalmozási célú önkormányzati támogatások</t>
  </si>
  <si>
    <t>B24</t>
  </si>
  <si>
    <t xml:space="preserve"> Felhalmozási célú visszatérítendő támogatások, kölcsönök igénybevétele ÁH bel.</t>
  </si>
  <si>
    <t>B25</t>
  </si>
  <si>
    <t xml:space="preserve"> Egyéb felhalmozási célú támogatások bevételei ÁH belülről</t>
  </si>
  <si>
    <t>B5</t>
  </si>
  <si>
    <t>Felhalmozási bevételek</t>
  </si>
  <si>
    <t>B51</t>
  </si>
  <si>
    <t xml:space="preserve"> Immateriális javak értékesítése</t>
  </si>
  <si>
    <t>B52</t>
  </si>
  <si>
    <t xml:space="preserve"> Ingatlanok értékesítése</t>
  </si>
  <si>
    <t>B53</t>
  </si>
  <si>
    <t xml:space="preserve"> Egyéb tárgyi eszközök értékesítése</t>
  </si>
  <si>
    <t>B6</t>
  </si>
  <si>
    <t>Működési célú átvett pénzeszközök</t>
  </si>
  <si>
    <t>B7</t>
  </si>
  <si>
    <t>Felhalmozási célú átvett pénzeszközök</t>
  </si>
  <si>
    <t>1.</t>
  </si>
  <si>
    <t>Költségvetési bevételek összesen</t>
  </si>
  <si>
    <t>2.</t>
  </si>
  <si>
    <t>Finanszírozási bevételek</t>
  </si>
  <si>
    <t>B8131</t>
  </si>
  <si>
    <t xml:space="preserve"> Előző év költségvetési maradványának igénybevétele</t>
  </si>
  <si>
    <t>B8132</t>
  </si>
  <si>
    <t xml:space="preserve"> Előző év vállalkozási maradványának igénybevétele</t>
  </si>
  <si>
    <t>B816</t>
  </si>
  <si>
    <t xml:space="preserve"> Központi, irányító szervi támogatás</t>
  </si>
  <si>
    <t>3.</t>
  </si>
  <si>
    <t>BEVÉTELEK ÖSSZESEN: (1.+2.)</t>
  </si>
  <si>
    <t>2. Kiadási jogcímek</t>
  </si>
  <si>
    <t xml:space="preserve">   Működési költségvetés kiadásai</t>
  </si>
  <si>
    <t>K1</t>
  </si>
  <si>
    <t>Személyi  juttatások</t>
  </si>
  <si>
    <t>K2</t>
  </si>
  <si>
    <t>Munkaadókat terhelő járulékok és szociális hozzájárulási adó</t>
  </si>
  <si>
    <t>K3</t>
  </si>
  <si>
    <t>Dologi  kiadások</t>
  </si>
  <si>
    <t>K4</t>
  </si>
  <si>
    <t>Ellátottak pénzbeli juttatásai</t>
  </si>
  <si>
    <t>K5</t>
  </si>
  <si>
    <t>Egyéb működési célú kiadások</t>
  </si>
  <si>
    <t xml:space="preserve">   Felhalmozási költségvetés kiadásai</t>
  </si>
  <si>
    <t>K6</t>
  </si>
  <si>
    <t>Beruházások</t>
  </si>
  <si>
    <t>EU-s forrásból megvalósuló beruházás</t>
  </si>
  <si>
    <t>K7</t>
  </si>
  <si>
    <t>Felújítások</t>
  </si>
  <si>
    <t>EU-s forrásból megvalósuló felújítás</t>
  </si>
  <si>
    <t>K8</t>
  </si>
  <si>
    <t>Egyéb felhalmozási kiadások</t>
  </si>
  <si>
    <t>Finanszírozási kiadások</t>
  </si>
  <si>
    <t>4.</t>
  </si>
  <si>
    <t>KIADÁSOK ÖSSZESEN: (1.+2.+3.)</t>
  </si>
  <si>
    <t>Bevétel (részletezés nélkül)</t>
  </si>
  <si>
    <t>3. Bevételi jogcímek</t>
  </si>
  <si>
    <t>Kiadás (részletezés nélkül)</t>
  </si>
  <si>
    <t>4. Kiadási jogcímek</t>
  </si>
  <si>
    <t>5. Bevételi jogcímek</t>
  </si>
  <si>
    <t>6. Kiadási jogcímek</t>
  </si>
  <si>
    <t>7. Bevételi jogcímek</t>
  </si>
  <si>
    <t>8. Kiadási jogcímek</t>
  </si>
  <si>
    <t>9. Bevételi jogcímek</t>
  </si>
  <si>
    <t>10. Kiadási jogcímek</t>
  </si>
  <si>
    <t>11. Bevételi jogcímek</t>
  </si>
  <si>
    <t>12. Kiadási jogcímek</t>
  </si>
  <si>
    <t>13. Bevételi jogcímek</t>
  </si>
  <si>
    <t>14. Kiadási jogcímek</t>
  </si>
  <si>
    <t>15. Bevételi jogcímek</t>
  </si>
  <si>
    <t>16. Kiadási jogcímek</t>
  </si>
  <si>
    <t>Vácrátót</t>
  </si>
  <si>
    <t>17. Bevételi jogcímek</t>
  </si>
  <si>
    <t>18. Kiadási jogcímek</t>
  </si>
  <si>
    <t>Vácduka</t>
  </si>
  <si>
    <t>19. Bevételi jogcímek</t>
  </si>
  <si>
    <t>20. Kiadási jogcímek</t>
  </si>
  <si>
    <t>21. Bevételi jogcímek</t>
  </si>
  <si>
    <t>22. Kiadási jogcímek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</si>
</sst>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[Red]\-#,##0\ "/>
    <numFmt numFmtId="166" formatCode="#,##0.0000"/>
    <numFmt numFmtId="168" formatCode="#,###"/>
  </numFmts>
  <fonts count="17" x14ac:knownFonts="1">
    <font>
      <sz val="10"/>
      <name val="Arial CE"/>
      <charset val="238"/>
    </font>
    <font>
      <sz val="8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rgb="FFFF0000"/>
      <name val="Calibri"/>
      <family val="2"/>
      <charset val="238"/>
    </font>
    <font>
      <b/>
      <sz val="10"/>
      <name val="Arial CE"/>
      <charset val="238"/>
    </font>
    <font>
      <sz val="10"/>
      <name val="Times New Roman CE"/>
      <charset val="238"/>
    </font>
    <font>
      <sz val="10"/>
      <name val="Garamond"/>
      <family val="1"/>
      <charset val="238"/>
    </font>
    <font>
      <b/>
      <sz val="10"/>
      <name val="Garamond"/>
      <family val="1"/>
      <charset val="238"/>
    </font>
    <font>
      <i/>
      <sz val="12"/>
      <name val="Garamond"/>
      <family val="1"/>
      <charset val="238"/>
    </font>
    <font>
      <sz val="12"/>
      <name val="Garamond"/>
      <family val="1"/>
      <charset val="238"/>
    </font>
    <font>
      <b/>
      <sz val="12"/>
      <name val="Garamond"/>
      <family val="1"/>
      <charset val="238"/>
    </font>
    <font>
      <sz val="12"/>
      <name val="Times New Roman CE"/>
      <charset val="238"/>
    </font>
    <font>
      <b/>
      <i/>
      <sz val="12"/>
      <name val="Garamond"/>
      <family val="1"/>
      <charset val="238"/>
    </font>
    <font>
      <i/>
      <sz val="10"/>
      <name val="Garamond"/>
      <family val="1"/>
      <charset val="238"/>
    </font>
    <font>
      <b/>
      <i/>
      <sz val="10"/>
      <name val="Garamond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7" tint="-0.499984740745262"/>
      </left>
      <right style="thin">
        <color theme="7" tint="-0.499984740745262"/>
      </right>
      <top style="thin">
        <color theme="7" tint="-0.499984740745262"/>
      </top>
      <bottom style="thin">
        <color theme="7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rgb="FFFFFF99"/>
      </left>
      <right style="thin">
        <color rgb="FFFFFF99"/>
      </right>
      <top style="thin">
        <color rgb="FFFFFF99"/>
      </top>
      <bottom style="thin">
        <color rgb="FFFFFF99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</borders>
  <cellStyleXfs count="3">
    <xf numFmtId="0" fontId="0" fillId="0" borderId="0"/>
    <xf numFmtId="0" fontId="7" fillId="0" borderId="0"/>
    <xf numFmtId="0" fontId="13" fillId="0" borderId="0"/>
  </cellStyleXfs>
  <cellXfs count="169">
    <xf numFmtId="0" fontId="0" fillId="0" borderId="0" xfId="0"/>
    <xf numFmtId="0" fontId="1" fillId="0" borderId="1" xfId="0" applyFont="1" applyBorder="1" applyAlignment="1">
      <alignment horizontal="center" vertical="center"/>
    </xf>
    <xf numFmtId="3" fontId="3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164" fontId="1" fillId="0" borderId="7" xfId="0" applyNumberFormat="1" applyFont="1" applyBorder="1" applyAlignment="1">
      <alignment vertical="center"/>
    </xf>
    <xf numFmtId="164" fontId="1" fillId="0" borderId="0" xfId="0" applyNumberFormat="1" applyFont="1" applyAlignment="1">
      <alignment vertical="center"/>
    </xf>
    <xf numFmtId="164" fontId="4" fillId="3" borderId="0" xfId="0" applyNumberFormat="1" applyFont="1" applyFill="1" applyAlignment="1">
      <alignment vertical="center"/>
    </xf>
    <xf numFmtId="0" fontId="4" fillId="0" borderId="2" xfId="0" applyFont="1" applyBorder="1" applyAlignment="1">
      <alignment vertical="center"/>
    </xf>
    <xf numFmtId="164" fontId="4" fillId="0" borderId="12" xfId="0" applyNumberFormat="1" applyFont="1" applyBorder="1" applyAlignment="1">
      <alignment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1" fillId="3" borderId="2" xfId="0" applyFont="1" applyFill="1" applyBorder="1" applyAlignment="1">
      <alignment vertical="center"/>
    </xf>
    <xf numFmtId="3" fontId="1" fillId="2" borderId="1" xfId="0" applyNumberFormat="1" applyFont="1" applyFill="1" applyBorder="1" applyAlignment="1">
      <alignment vertical="center"/>
    </xf>
    <xf numFmtId="3" fontId="3" fillId="5" borderId="5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64" fontId="1" fillId="5" borderId="5" xfId="0" applyNumberFormat="1" applyFont="1" applyFill="1" applyBorder="1" applyAlignment="1">
      <alignment vertical="center"/>
    </xf>
    <xf numFmtId="164" fontId="1" fillId="5" borderId="1" xfId="0" applyNumberFormat="1" applyFont="1" applyFill="1" applyBorder="1" applyAlignment="1">
      <alignment vertical="center"/>
    </xf>
    <xf numFmtId="3" fontId="1" fillId="5" borderId="5" xfId="0" applyNumberFormat="1" applyFont="1" applyFill="1" applyBorder="1" applyAlignment="1">
      <alignment vertical="center"/>
    </xf>
    <xf numFmtId="3" fontId="1" fillId="5" borderId="1" xfId="0" applyNumberFormat="1" applyFont="1" applyFill="1" applyBorder="1" applyAlignment="1">
      <alignment vertical="center"/>
    </xf>
    <xf numFmtId="164" fontId="4" fillId="5" borderId="11" xfId="0" applyNumberFormat="1" applyFont="1" applyFill="1" applyBorder="1" applyAlignment="1">
      <alignment vertical="center"/>
    </xf>
    <xf numFmtId="3" fontId="4" fillId="5" borderId="10" xfId="0" applyNumberFormat="1" applyFont="1" applyFill="1" applyBorder="1" applyAlignment="1">
      <alignment vertical="center"/>
    </xf>
    <xf numFmtId="3" fontId="4" fillId="5" borderId="11" xfId="0" applyNumberFormat="1" applyFont="1" applyFill="1" applyBorder="1" applyAlignment="1">
      <alignment vertical="center"/>
    </xf>
    <xf numFmtId="1" fontId="1" fillId="0" borderId="0" xfId="0" applyNumberFormat="1" applyFont="1" applyAlignment="1">
      <alignment vertical="center"/>
    </xf>
    <xf numFmtId="164" fontId="4" fillId="5" borderId="10" xfId="0" applyNumberFormat="1" applyFont="1" applyFill="1" applyBorder="1" applyAlignment="1">
      <alignment vertical="center"/>
    </xf>
    <xf numFmtId="0" fontId="5" fillId="3" borderId="0" xfId="0" applyFont="1" applyFill="1" applyAlignment="1">
      <alignment vertical="center"/>
    </xf>
    <xf numFmtId="3" fontId="4" fillId="2" borderId="11" xfId="0" applyNumberFormat="1" applyFont="1" applyFill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3" fontId="4" fillId="0" borderId="12" xfId="0" applyNumberFormat="1" applyFont="1" applyBorder="1" applyAlignment="1">
      <alignment vertical="center"/>
    </xf>
    <xf numFmtId="3" fontId="4" fillId="0" borderId="0" xfId="0" applyNumberFormat="1" applyFont="1" applyAlignment="1">
      <alignment vertical="center"/>
    </xf>
    <xf numFmtId="4" fontId="1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1" fillId="0" borderId="17" xfId="0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4" fontId="1" fillId="5" borderId="5" xfId="0" applyNumberFormat="1" applyFont="1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3" fontId="1" fillId="5" borderId="5" xfId="0" applyNumberFormat="1" applyFont="1" applyFill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/>
    </xf>
    <xf numFmtId="3" fontId="1" fillId="0" borderId="7" xfId="0" applyNumberFormat="1" applyFont="1" applyBorder="1" applyAlignment="1">
      <alignment horizontal="center" vertical="center"/>
    </xf>
    <xf numFmtId="164" fontId="4" fillId="5" borderId="10" xfId="0" applyNumberFormat="1" applyFont="1" applyFill="1" applyBorder="1" applyAlignment="1">
      <alignment horizontal="center" vertical="center"/>
    </xf>
    <xf numFmtId="164" fontId="4" fillId="5" borderId="11" xfId="0" applyNumberFormat="1" applyFont="1" applyFill="1" applyBorder="1" applyAlignment="1">
      <alignment horizontal="center" vertical="center"/>
    </xf>
    <xf numFmtId="3" fontId="4" fillId="2" borderId="11" xfId="0" applyNumberFormat="1" applyFont="1" applyFill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3" fontId="4" fillId="5" borderId="11" xfId="0" applyNumberFormat="1" applyFont="1" applyFill="1" applyBorder="1" applyAlignment="1">
      <alignment horizontal="center" vertical="center"/>
    </xf>
    <xf numFmtId="3" fontId="4" fillId="0" borderId="12" xfId="0" applyNumberFormat="1" applyFont="1" applyBorder="1" applyAlignment="1">
      <alignment horizontal="center" vertical="center"/>
    </xf>
    <xf numFmtId="3" fontId="4" fillId="5" borderId="10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2" borderId="11" xfId="0" applyNumberFormat="1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20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21" xfId="0" applyNumberFormat="1" applyFont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/>
    </xf>
    <xf numFmtId="3" fontId="4" fillId="0" borderId="11" xfId="0" applyNumberFormat="1" applyFont="1" applyBorder="1" applyAlignment="1">
      <alignment horizontal="center" vertical="center"/>
    </xf>
    <xf numFmtId="3" fontId="4" fillId="0" borderId="22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8" fillId="3" borderId="0" xfId="1" applyFont="1" applyFill="1" applyAlignment="1" applyProtection="1">
      <alignment vertical="center" wrapText="1"/>
      <protection locked="0"/>
    </xf>
    <xf numFmtId="0" fontId="8" fillId="3" borderId="0" xfId="1" applyFont="1" applyFill="1" applyAlignment="1" applyProtection="1">
      <alignment horizontal="left" vertical="center" wrapText="1"/>
      <protection locked="0"/>
    </xf>
    <xf numFmtId="0" fontId="9" fillId="3" borderId="0" xfId="1" applyFont="1" applyFill="1" applyAlignment="1" applyProtection="1">
      <alignment horizontal="center" vertical="center" wrapText="1"/>
      <protection locked="0"/>
    </xf>
    <xf numFmtId="168" fontId="11" fillId="3" borderId="0" xfId="1" applyNumberFormat="1" applyFont="1" applyFill="1" applyAlignment="1" applyProtection="1">
      <alignment vertical="center" wrapText="1"/>
      <protection locked="0"/>
    </xf>
    <xf numFmtId="168" fontId="12" fillId="3" borderId="0" xfId="1" applyNumberFormat="1" applyFont="1" applyFill="1" applyAlignment="1" applyProtection="1">
      <alignment horizontal="center" vertical="center" wrapText="1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2" fillId="3" borderId="0" xfId="1" applyFont="1" applyFill="1" applyAlignment="1" applyProtection="1">
      <alignment vertical="center"/>
      <protection locked="0"/>
    </xf>
    <xf numFmtId="0" fontId="12" fillId="3" borderId="23" xfId="1" applyFont="1" applyFill="1" applyBorder="1" applyAlignment="1" applyProtection="1">
      <alignment horizontal="center" vertical="center"/>
      <protection locked="0"/>
    </xf>
    <xf numFmtId="0" fontId="12" fillId="3" borderId="0" xfId="1" applyFont="1" applyFill="1" applyAlignment="1" applyProtection="1">
      <alignment horizontal="center" vertical="center"/>
      <protection locked="0"/>
    </xf>
    <xf numFmtId="0" fontId="12" fillId="3" borderId="0" xfId="2" applyFont="1" applyFill="1" applyAlignment="1" applyProtection="1">
      <alignment vertical="center"/>
      <protection locked="0"/>
    </xf>
    <xf numFmtId="0" fontId="12" fillId="3" borderId="0" xfId="2" applyFont="1" applyFill="1" applyAlignment="1" applyProtection="1">
      <alignment horizontal="left" vertical="center" wrapText="1"/>
      <protection locked="0"/>
    </xf>
    <xf numFmtId="0" fontId="14" fillId="3" borderId="0" xfId="1" applyFont="1" applyFill="1" applyAlignment="1" applyProtection="1">
      <alignment horizontal="right" vertical="center"/>
      <protection locked="0"/>
    </xf>
    <xf numFmtId="0" fontId="8" fillId="3" borderId="24" xfId="1" applyFont="1" applyFill="1" applyBorder="1" applyAlignment="1" applyProtection="1">
      <alignment horizontal="center" vertical="center"/>
      <protection locked="0"/>
    </xf>
    <xf numFmtId="0" fontId="9" fillId="3" borderId="0" xfId="1" applyFont="1" applyFill="1" applyAlignment="1" applyProtection="1">
      <alignment vertical="center"/>
      <protection locked="0"/>
    </xf>
    <xf numFmtId="0" fontId="9" fillId="3" borderId="0" xfId="1" applyFont="1" applyFill="1" applyAlignment="1" applyProtection="1">
      <alignment horizontal="center" vertical="center"/>
      <protection locked="0"/>
    </xf>
    <xf numFmtId="0" fontId="8" fillId="3" borderId="24" xfId="1" applyFont="1" applyFill="1" applyBorder="1" applyAlignment="1" applyProtection="1">
      <alignment horizontal="center" vertical="center" wrapText="1"/>
      <protection locked="0"/>
    </xf>
    <xf numFmtId="0" fontId="9" fillId="3" borderId="24" xfId="1" applyFont="1" applyFill="1" applyBorder="1" applyAlignment="1" applyProtection="1">
      <alignment horizontal="center" vertical="center" wrapText="1"/>
      <protection locked="0"/>
    </xf>
    <xf numFmtId="0" fontId="9" fillId="3" borderId="24" xfId="1" applyFont="1" applyFill="1" applyBorder="1" applyAlignment="1" applyProtection="1">
      <alignment horizontal="center" vertical="center" wrapText="1"/>
      <protection hidden="1"/>
    </xf>
    <xf numFmtId="0" fontId="9" fillId="3" borderId="24" xfId="2" applyFont="1" applyFill="1" applyBorder="1" applyAlignment="1" applyProtection="1">
      <alignment horizontal="center" vertical="center" wrapText="1"/>
      <protection hidden="1"/>
    </xf>
    <xf numFmtId="0" fontId="9" fillId="3" borderId="24" xfId="2" applyFont="1" applyFill="1" applyBorder="1" applyAlignment="1" applyProtection="1">
      <alignment horizontal="left" vertical="center" wrapText="1" indent="1"/>
      <protection locked="0"/>
    </xf>
    <xf numFmtId="0" fontId="9" fillId="3" borderId="24" xfId="2" applyFont="1" applyFill="1" applyBorder="1" applyAlignment="1" applyProtection="1">
      <alignment horizontal="left" vertical="center" wrapText="1" indent="1"/>
      <protection hidden="1"/>
    </xf>
    <xf numFmtId="3" fontId="9" fillId="3" borderId="24" xfId="2" applyNumberFormat="1" applyFont="1" applyFill="1" applyBorder="1" applyAlignment="1" applyProtection="1">
      <alignment vertical="center" wrapText="1"/>
      <protection hidden="1"/>
    </xf>
    <xf numFmtId="0" fontId="15" fillId="3" borderId="0" xfId="1" applyFont="1" applyFill="1" applyAlignment="1" applyProtection="1">
      <alignment vertical="center" wrapText="1"/>
      <protection locked="0"/>
    </xf>
    <xf numFmtId="0" fontId="16" fillId="3" borderId="0" xfId="1" applyFont="1" applyFill="1" applyAlignment="1" applyProtection="1">
      <alignment horizontal="center" vertical="center" wrapText="1"/>
      <protection locked="0"/>
    </xf>
    <xf numFmtId="49" fontId="8" fillId="3" borderId="24" xfId="2" applyNumberFormat="1" applyFont="1" applyFill="1" applyBorder="1" applyAlignment="1" applyProtection="1">
      <alignment vertical="center" wrapText="1"/>
      <protection locked="0"/>
    </xf>
    <xf numFmtId="0" fontId="8" fillId="3" borderId="24" xfId="1" applyFont="1" applyFill="1" applyBorder="1" applyAlignment="1" applyProtection="1">
      <alignment horizontal="left" wrapText="1" indent="1"/>
      <protection hidden="1"/>
    </xf>
    <xf numFmtId="3" fontId="8" fillId="3" borderId="24" xfId="2" applyNumberFormat="1" applyFont="1" applyFill="1" applyBorder="1" applyAlignment="1" applyProtection="1">
      <alignment vertical="center" wrapText="1"/>
      <protection hidden="1"/>
    </xf>
    <xf numFmtId="0" fontId="8" fillId="3" borderId="24" xfId="1" applyFont="1" applyFill="1" applyBorder="1" applyAlignment="1" applyProtection="1">
      <alignment horizontal="left" vertical="center" wrapText="1" indent="1"/>
      <protection hidden="1"/>
    </xf>
    <xf numFmtId="0" fontId="9" fillId="3" borderId="24" xfId="2" applyFont="1" applyFill="1" applyBorder="1" applyAlignment="1" applyProtection="1">
      <alignment horizontal="center" vertical="center" wrapText="1"/>
      <protection locked="0"/>
    </xf>
    <xf numFmtId="0" fontId="9" fillId="3" borderId="24" xfId="1" applyFont="1" applyFill="1" applyBorder="1" applyAlignment="1" applyProtection="1">
      <alignment horizontal="left" vertical="center" wrapText="1" indent="1"/>
      <protection hidden="1"/>
    </xf>
    <xf numFmtId="3" fontId="9" fillId="3" borderId="24" xfId="1" applyNumberFormat="1" applyFont="1" applyFill="1" applyBorder="1" applyAlignment="1" applyProtection="1">
      <alignment horizontal="right" vertical="center" wrapText="1"/>
      <protection hidden="1"/>
    </xf>
    <xf numFmtId="0" fontId="9" fillId="3" borderId="24" xfId="2" applyFont="1" applyFill="1" applyBorder="1" applyAlignment="1" applyProtection="1">
      <alignment horizontal="left" vertical="center" wrapText="1"/>
      <protection hidden="1"/>
    </xf>
    <xf numFmtId="49" fontId="8" fillId="3" borderId="24" xfId="1" applyNumberFormat="1" applyFont="1" applyFill="1" applyBorder="1" applyAlignment="1" applyProtection="1">
      <alignment horizontal="left" vertical="center" wrapText="1"/>
      <protection locked="0"/>
    </xf>
    <xf numFmtId="3" fontId="8" fillId="3" borderId="24" xfId="1" applyNumberFormat="1" applyFont="1" applyFill="1" applyBorder="1" applyAlignment="1" applyProtection="1">
      <alignment horizontal="right" vertical="center" wrapText="1"/>
      <protection hidden="1"/>
    </xf>
    <xf numFmtId="0" fontId="9" fillId="3" borderId="24" xfId="1" applyFont="1" applyFill="1" applyBorder="1" applyAlignment="1" applyProtection="1">
      <alignment horizontal="left" vertical="center" wrapText="1"/>
      <protection hidden="1"/>
    </xf>
    <xf numFmtId="3" fontId="8" fillId="3" borderId="0" xfId="1" applyNumberFormat="1" applyFont="1" applyFill="1" applyAlignment="1" applyProtection="1">
      <alignment horizontal="right" vertical="center"/>
      <protection locked="0"/>
    </xf>
    <xf numFmtId="0" fontId="12" fillId="3" borderId="0" xfId="2" applyFont="1" applyFill="1" applyAlignment="1" applyProtection="1">
      <alignment horizontal="left" vertical="center"/>
      <protection locked="0"/>
    </xf>
    <xf numFmtId="0" fontId="11" fillId="3" borderId="0" xfId="2" applyFont="1" applyFill="1" applyProtection="1">
      <protection locked="0"/>
    </xf>
    <xf numFmtId="0" fontId="12" fillId="3" borderId="0" xfId="2" applyFont="1" applyFill="1" applyAlignment="1" applyProtection="1">
      <alignment horizontal="center"/>
      <protection locked="0"/>
    </xf>
    <xf numFmtId="0" fontId="9" fillId="3" borderId="24" xfId="2" applyFont="1" applyFill="1" applyBorder="1" applyAlignment="1" applyProtection="1">
      <alignment vertical="center" wrapText="1"/>
      <protection hidden="1"/>
    </xf>
    <xf numFmtId="0" fontId="8" fillId="3" borderId="24" xfId="2" applyFont="1" applyFill="1" applyBorder="1" applyAlignment="1" applyProtection="1">
      <alignment horizontal="left" vertical="center" wrapText="1" indent="1"/>
      <protection hidden="1"/>
    </xf>
    <xf numFmtId="3" fontId="10" fillId="3" borderId="0" xfId="1" applyNumberFormat="1" applyFont="1" applyFill="1" applyAlignment="1" applyProtection="1">
      <alignment horizontal="center" vertical="center"/>
      <protection locked="0"/>
    </xf>
    <xf numFmtId="0" fontId="12" fillId="3" borderId="25" xfId="1" applyFont="1" applyFill="1" applyBorder="1" applyAlignment="1" applyProtection="1">
      <alignment horizontal="center" vertical="center"/>
      <protection locked="0"/>
    </xf>
    <xf numFmtId="0" fontId="12" fillId="3" borderId="25" xfId="2" applyFont="1" applyFill="1" applyBorder="1" applyAlignment="1" applyProtection="1">
      <alignment horizontal="center"/>
      <protection locked="0"/>
    </xf>
    <xf numFmtId="0" fontId="12" fillId="3" borderId="26" xfId="1" applyFont="1" applyFill="1" applyBorder="1" applyAlignment="1" applyProtection="1">
      <alignment horizontal="center" vertical="center"/>
      <protection locked="0"/>
    </xf>
    <xf numFmtId="0" fontId="12" fillId="3" borderId="26" xfId="2" applyFont="1" applyFill="1" applyBorder="1" applyAlignment="1" applyProtection="1">
      <alignment horizontal="center"/>
      <protection locked="0"/>
    </xf>
    <xf numFmtId="0" fontId="12" fillId="3" borderId="27" xfId="1" applyFont="1" applyFill="1" applyBorder="1" applyAlignment="1" applyProtection="1">
      <alignment horizontal="center" vertical="center"/>
      <protection locked="0"/>
    </xf>
    <xf numFmtId="0" fontId="12" fillId="3" borderId="27" xfId="2" applyFont="1" applyFill="1" applyBorder="1" applyAlignment="1" applyProtection="1">
      <alignment horizontal="center"/>
      <protection locked="0"/>
    </xf>
    <xf numFmtId="0" fontId="8" fillId="3" borderId="0" xfId="1" applyFont="1" applyFill="1" applyAlignment="1" applyProtection="1">
      <alignment vertical="center" wrapText="1"/>
      <protection hidden="1"/>
    </xf>
    <xf numFmtId="0" fontId="12" fillId="3" borderId="28" xfId="1" applyFont="1" applyFill="1" applyBorder="1" applyAlignment="1" applyProtection="1">
      <alignment horizontal="center" vertical="center"/>
      <protection locked="0"/>
    </xf>
    <xf numFmtId="0" fontId="12" fillId="3" borderId="28" xfId="2" applyFont="1" applyFill="1" applyBorder="1" applyAlignment="1" applyProtection="1">
      <alignment horizontal="center"/>
      <protection locked="0"/>
    </xf>
    <xf numFmtId="0" fontId="12" fillId="3" borderId="29" xfId="1" applyFont="1" applyFill="1" applyBorder="1" applyAlignment="1" applyProtection="1">
      <alignment horizontal="center" vertical="center"/>
      <protection locked="0"/>
    </xf>
    <xf numFmtId="0" fontId="12" fillId="3" borderId="29" xfId="2" applyFont="1" applyFill="1" applyBorder="1" applyAlignment="1" applyProtection="1">
      <alignment horizontal="center"/>
      <protection locked="0"/>
    </xf>
    <xf numFmtId="0" fontId="12" fillId="3" borderId="30" xfId="1" applyFont="1" applyFill="1" applyBorder="1" applyAlignment="1" applyProtection="1">
      <alignment horizontal="center" vertical="center"/>
      <protection locked="0"/>
    </xf>
    <xf numFmtId="0" fontId="12" fillId="3" borderId="30" xfId="2" applyFont="1" applyFill="1" applyBorder="1" applyAlignment="1" applyProtection="1">
      <alignment horizontal="center"/>
      <protection locked="0"/>
    </xf>
    <xf numFmtId="0" fontId="12" fillId="3" borderId="23" xfId="2" applyFont="1" applyFill="1" applyBorder="1" applyAlignment="1" applyProtection="1">
      <alignment horizontal="center"/>
      <protection locked="0"/>
    </xf>
    <xf numFmtId="0" fontId="12" fillId="3" borderId="31" xfId="1" applyFont="1" applyFill="1" applyBorder="1" applyAlignment="1" applyProtection="1">
      <alignment horizontal="center" vertical="center"/>
      <protection locked="0"/>
    </xf>
    <xf numFmtId="0" fontId="12" fillId="3" borderId="31" xfId="2" applyFont="1" applyFill="1" applyBorder="1" applyAlignment="1" applyProtection="1">
      <alignment horizontal="center"/>
      <protection locked="0"/>
    </xf>
    <xf numFmtId="0" fontId="12" fillId="3" borderId="32" xfId="1" applyFont="1" applyFill="1" applyBorder="1" applyAlignment="1" applyProtection="1">
      <alignment horizontal="center" vertical="center"/>
      <protection locked="0"/>
    </xf>
    <xf numFmtId="0" fontId="12" fillId="3" borderId="32" xfId="2" applyFont="1" applyFill="1" applyBorder="1" applyAlignment="1" applyProtection="1">
      <alignment horizontal="center"/>
      <protection locked="0"/>
    </xf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3" fontId="3" fillId="5" borderId="6" xfId="0" applyNumberFormat="1" applyFont="1" applyFill="1" applyBorder="1" applyAlignment="1">
      <alignment horizontal="center" vertical="center" wrapText="1"/>
    </xf>
    <xf numFmtId="166" fontId="1" fillId="5" borderId="6" xfId="0" applyNumberFormat="1" applyFont="1" applyFill="1" applyBorder="1" applyAlignment="1">
      <alignment horizontal="center" vertical="center" wrapText="1"/>
    </xf>
    <xf numFmtId="0" fontId="12" fillId="3" borderId="0" xfId="1" applyFont="1" applyFill="1" applyAlignment="1" applyProtection="1">
      <alignment horizontal="center" vertical="center"/>
      <protection hidden="1"/>
    </xf>
    <xf numFmtId="0" fontId="10" fillId="3" borderId="0" xfId="1" applyFont="1" applyFill="1" applyAlignment="1" applyProtection="1">
      <alignment horizontal="right" vertical="center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" fillId="0" borderId="17" xfId="0" applyFont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3" fillId="0" borderId="8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3" fontId="3" fillId="0" borderId="15" xfId="0" applyNumberFormat="1" applyFont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3" fontId="3" fillId="5" borderId="15" xfId="0" applyNumberFormat="1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3" fontId="3" fillId="5" borderId="8" xfId="0" applyNumberFormat="1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66" fontId="1" fillId="5" borderId="15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</cellXfs>
  <cellStyles count="3">
    <cellStyle name="Normál" xfId="0" builtinId="0"/>
    <cellStyle name="Normál 2" xfId="1" xr:uid="{238F55B2-D9C1-4C8A-92C1-40747FD84EA9}"/>
    <cellStyle name="Normál_KVRENMUNKA" xfId="2" xr:uid="{56D0BFCE-EE24-41AF-AE0A-7A157B13FD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B20D0EAE-144E-4E83-95BC-1EE2F23F691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FDBB69AA-2ED2-483D-A029-79B269A33BF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203174CA-FEA2-4AF8-A19C-EB4D57AF291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6C304674-BB75-4FFA-83F4-F2684C55491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2A5DEA11-E115-4A90-AD45-FB482878DB2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9468335B-3C87-44A3-A16B-7DC595DC957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318F8E8D-CA11-4A9E-9116-760AA3D4D1F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20478EE6-DF9A-485D-A94A-63AD1B2BA56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2273BC89-EF90-4E45-9297-4BA053ACD3A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84D751D7-0981-41F9-9CE9-F2E6E5CFF8C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73698AFC-2A59-4A06-86DC-B1D6B119105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63910276-25F1-45CD-93F4-4B7CE427368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A7A751D4-2577-41D5-AFFC-7C8C5F40FD2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A6665B71-0732-4C29-9F69-46644D479BD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1DD56426-643D-4245-AF65-C783EBF3897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4A4E0007-D73A-495B-9A4F-A628614BF4A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BFBFB97A-65DA-43B1-88B0-EFAE74B89E4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C266235B-A2AA-40C7-B7B4-94F7233F9CE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9618AD0A-46EF-4AAD-AD09-975A5301656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738099D7-8B37-4E94-8D78-5DA03963125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5573725C-0F69-4186-90BC-DEC0C12B74B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82344CCF-D824-4E3C-A550-6928B925F3D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8161A016-54CB-4404-A035-FB71FE940C0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2C9FFF84-9EAA-4BEF-B852-1DF270D43EB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10A1D243-EF4D-4724-9CB2-AAC30AFAF49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8D600831-E162-438D-915A-68C26A8170C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1C1258E8-26A5-40CA-BCAA-053A7BCEB94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462CBF7A-DE2F-4CB6-A88F-86F21460DA0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94ADCB29-B33B-4E81-A0C6-ACF2D19D018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DBE44548-D95F-4CB5-97AA-CD33FA0EB81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10BE805E-D45F-477D-868E-75BB59FC3CF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2C3199-AB40-4AA4-9248-8D7D3C52652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2B63F227-31DB-44FE-B311-A620ADF3269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5C74EB3E-007F-47F4-A91C-AE076AC51B0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57E2C986-F118-4F4F-8CA4-2CC94FC9622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73F1AEE0-DFEF-4D83-A17B-2F35FC4BD52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8D8F0F39-5280-4C9F-B51B-AFBC908B566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29C83685-7800-4DFB-8DB9-C1C19623FCE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7D1FBE14-2DC1-45CB-869C-F20E0EF8A32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C5967B5C-876D-4AFF-9D0D-2DF0EA55A6C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5C20F6E6-9875-4AD9-AE73-FB4C9833905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25FAA813-F96C-4989-93F2-B24E39A0AA8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35B54F47-900A-4BB5-B5C2-DDA605D0132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D8523681-6835-4CDA-89E4-5671EA8E8DC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A1F4646E-5256-4DB0-BB32-85F4A2B8567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7FE47F1E-F198-4CAE-8992-8556B04E343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A2E7EDB0-F0D8-4AE8-806D-A0CFB919B1E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FD7BBFF6-69C6-402F-B73E-9D38C5865FD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53F4E72-7BEA-4E6D-81DA-46B27E82EC0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B3A1E67F-FF2F-4EC5-83BE-23D7F522E87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4B7F76EA-1EF6-415C-B632-086E433788A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1138DA97-B9A5-4902-8FCE-DF595F54AF3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A4838FB8-D4EA-44AE-A867-D86010F8AE4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FB2F3EAB-D2C5-4074-9460-53685536174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B5F3D61B-B824-4543-8F82-B017396C127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9FA1B8C3-3C9A-400F-83AE-523A231DF5A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2F4EF05D-F960-409F-8712-B671F3B644F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9F00836D-C90D-43DE-BCE1-0F75685DDF3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7297012F-072B-4289-953D-233958F5468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FC90460A-EDE3-437F-BDFE-EB2F820C5F3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235D4E9E-38E4-49DA-BFCE-6ABDEB024FE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E304BA86-AF8F-42DC-ABE5-AF94FD7296D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56FDE9BE-1DAB-4475-A9B6-5147BF49EEA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4F80CBBC-A43B-4D29-BA19-F21A8D04996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9AFB5D2E-C0BA-464D-A913-0DB5AC257FE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8507AF14-DA89-43BB-8FC8-29D7D201575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6BBEF08C-C2E7-46EA-A268-FAFAF915611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64742598-AA0C-4FFD-B099-FDFC579BC5A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3B3D049-59F4-4F91-860F-78BCF57D621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29D26AC4-C8C1-477E-BC2C-60ABDC23AAC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3EFFBA66-CB47-45A7-A69F-3B6BAC4025A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98F8457F-54D8-4477-BD82-9A7920F7ED8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F14EB1F3-0BB1-45B3-BD2C-C3C901E53A8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5B25C3D9-E428-4EF3-BF41-FC20AD08325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27FCB810-ABB7-4241-AB35-A4543570463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99BBCB74-E718-484C-8B92-3D455A756C5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FD380A9C-FDEC-4F72-A174-552992BA5EA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5D39D000-04C5-4742-A471-0803FE2ABFE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319433C5-EE15-4742-AEEA-5DC4779FCDD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AF847259-C75F-49E8-A03C-259D7D8DFF2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24137BAE-BCB5-4E22-8E0A-9CC3C64B2C6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5D76B928-8372-41CD-9A2C-C13E9311A2C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1893977E-1FAF-4784-8D0E-2360570D412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F6AB2F70-3179-4D25-B649-6DF3574456B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823B6D18-C212-4421-AB14-1FE2B91D4F1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5E072C2E-B29B-4770-B51E-61661297C96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7CD00FFE-5321-459C-84EF-83B67BE4944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FED7DB5D-16AA-409D-9249-490F478F04F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EC483B27-34E1-49BB-B203-5190280F03E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80A2B7D8-5FAA-4DD7-AD9E-89DADA89E16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C5492624-E6E9-4128-B1BC-7E96A3D04A0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E3205760-6BB0-450A-84A3-B235F367D48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4ED749C7-0985-4130-89B3-D357D23E754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4B0653F-6ADC-433A-9806-C78A3BB0B55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4D1AEC79-8BDF-4BB5-B528-B64C3816ABC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90004C18-0485-48D2-A96F-32566EADA48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2A72B09A-9640-4813-8A34-A69C4FA96CC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BA12E50E-7392-4293-8757-4FA827048F3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7F755AF5-0F74-4546-87B9-A204315706F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C7FDFC08-FE4C-41D5-B110-FA171924DF0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74AA122-35F4-4F2C-8D4E-9A5A0CBA131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E86EAB0F-1130-4F33-8C13-50419A894E8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CCDD6192-72BB-4299-9790-41DA33D2068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D3D459B9-5D86-43CB-882E-2E5E997ABF5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AC95AC59-979D-4A29-98E0-0441CF54C78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7D3BD194-F8F9-4068-A381-3202325AC99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49BBF9A0-D8B1-4724-894B-BF7B820D684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C4B38791-B490-4B9C-AC58-5E6DA5DA6A2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88C92FCC-D447-47E0-83DB-30BB61B8F8B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C38500E2-E478-42F5-B592-0D9D0AD2A6A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600927A1-E53F-4110-9776-A77715915D4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300942FF-5141-4F4A-AC96-89FC2D90CF6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E3CF45F8-7881-46CF-AF98-83E005D2C3A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255AB655-554F-4392-9297-3E82D44B50B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7B041D03-2E13-4964-B7D3-719FFE015E2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A0DF148F-47B0-4827-96BD-A7D5C4BF362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2B6003D9-A9D4-412C-B07D-C005CEE30E8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D4E0876B-B81C-45B1-8E4A-1455BC4B478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24D91D57-4242-4D6D-97B0-86BEE730D55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C0DC0936-314C-45B6-9533-AB556DA0956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13FE55C4-2973-4FA9-A396-0A8F3C7648F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B67A0CDF-369B-4BDA-A4E0-F605B028801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23A746D6-2F71-4F1A-B149-7E11ECDC1FE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29E4EB42-DF63-4478-970E-5160C64312B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C24B38D-7A84-4E5E-8F06-28963BFAB0E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64B8C7E7-438E-490A-8DD0-6AF593210C5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C6E39059-F38F-45EC-801A-ED946A43E28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99B6B267-DD57-4761-A49A-E346B327694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B8CB62AF-CA3F-4252-8215-8B6F1D8C6D2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7B15BFB1-E83B-4054-8A8B-992B48522C1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A18EEFB3-3450-45FB-9290-49CEA064158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9CFAF2DF-C314-411D-A565-87ED7E0A247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8092A92B-644B-498B-8A31-BF6F8F891EA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04A181D5-CC9A-49CE-9D3C-F4C568F93F8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CDEF1BC4-4416-4FC5-A2B6-CCF926557A0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4A433DFF-E958-4DB3-B274-777FF3D12F0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77D0695A-A744-4EB5-BBC9-01423A427D1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CCE098B0-F002-45A7-BF6E-AEAF9DD2972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B6409F6F-7C8E-41D8-8892-42336030255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6454F1D0-5E5A-4BF1-9837-2E35EE10FCD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9E708B8F-A07F-4D43-9766-1741E3F5CB0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F5CFDC2A-7791-4A19-A9F3-800D17FDD42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3330E034-A6ED-4534-9986-91F2878AD63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2C72936F-E367-4C81-AE7B-14E42743EA9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694B5E6-823D-4785-85D7-4DEFF35432B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97FA7A61-F1D5-401C-8046-9179FF448FC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92C57F4F-54DC-401E-90C5-1AFE2A006E4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6819B434-F7DF-4FE2-9D80-96B48F468BA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F913E098-377D-4CB9-82FB-45EDC133FD2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68C52BC8-F1F1-4C53-A218-673B43D49F5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7CBA8840-F125-43CD-80A6-F4DEB2F950B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409D5DEC-B66A-467E-89A8-6A97197F66A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E537520B-1B2B-4BEF-B9B8-65D0D38D29F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12E244AE-BDB7-4547-9177-D7AA704C531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306C9EF1-23D1-43B0-BC83-32E03726353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7FA05CDF-0EF3-483C-AC94-F11E6C5A18C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9466232C-C575-477A-BA9C-717F3E20E08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1EC4B964-FD42-47BB-B925-02C7D243589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C118F496-4452-4793-9641-A95F18AEF9A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36E8B7CC-5E9F-48E5-9B5F-DFF85B901C9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A4AF9832-09BB-4B7B-8FC5-EABB18096D6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EA0171F6-B4F9-4D54-97AA-7F510B18B59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C8B5C1D7-F7EE-45C6-9A87-51FECCE8DB2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CB33C2A7-5B40-44A8-A245-F81F43A3AED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D0990B68-7257-4DF1-897B-FDE2C5E99DA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2BC6C607-A5DA-4372-A48E-7A34FBF6FF8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3E7021CB-FC0B-4CBC-A252-17F3F95C1D6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462EB93B-F770-4579-86D4-7E0A4D13D34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A0511D26-E021-48A7-B3FF-4FC457DBE67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34E42189-C572-4D21-8289-F9393FD9926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97C79E45-BEC6-4D08-82D9-99B76619CC9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C7113B62-9B77-4F01-A071-4C43A2B8011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2314C456-D949-4E0D-8CB0-CCF78AC6A20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036C2DEF-2E86-4D3E-8F87-9E8AC0B31CD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DFFE5A39-2D9F-4F06-ACDB-FEB14D4101E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56773F78-21B0-4036-ACD9-CC62F73073B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AE05CFE4-6CB1-48B5-99C8-9DB62A7C744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2CF089C5-EAD8-4561-B3D1-DFE73F02F9B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7371E25B-B832-4B7B-948A-4F71C7D758B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F93CC936-4505-408D-A26C-92421BC67D8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CCA96942-AEAD-4A69-A895-11F493876B1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F687DF16-5E9B-4AF8-9E23-A33DBFB2A25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6E2CDDB5-629B-49B2-B5A9-09838BCF488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82D17AA5-F293-4D9F-ADD0-AED1C26D558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E5D4D5AB-2E5C-43B5-A1E7-C532AD3B8EB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12C7FB13-24E4-4652-AD55-96749C8F8EF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944C821F-42D3-457F-9478-C8B69F0FCBB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B8A7A96E-A6FB-48F5-BD87-CA79B9BB8CC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4F03902D-9E25-498A-AB92-4F34BD0552E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1D124914-79D1-42F4-A33C-9D3B5145FF1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F208928C-5D18-402E-AB96-A216EC913AD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80714069-64BB-4573-854C-7B93C4D9125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71C32158-B24E-4FAC-9D3B-9B81385D9A9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AE74A0AA-5D6B-4098-93EE-0226822511B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5FE3B132-7ECA-4906-B988-18EE24C8D84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EDA25213-6E69-498F-B7FA-D36A9D5553B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7D1E950B-3CBF-44BE-AD3A-9F0032CB2CC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3237D89C-C64F-4E51-BDB2-D773CB0A748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0269F2A9-C364-4B54-9E96-36A41AF34FA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A4C91644-2A8B-4045-876A-AD65B01A044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31F4CE3C-E161-4B9C-A6D5-5C5C5EE2551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328D5B7D-5CB4-4304-AB15-D5E3242FC59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05565D9D-B830-434A-BC5A-D8C331C2B53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DDF391B9-FF36-41E5-978D-3A5A3F7D13E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2E45B712-5CC5-423C-A520-BB25EA54410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E7147C43-0A36-40C6-93EB-28CD3DB4B6A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ECFE49C7-3C0D-4C58-BC69-2ABF18ACA84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1304D3D4-3582-4811-9348-30679EC9475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BCE71473-1E89-4304-B8B8-1F61AAAB693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7B9D7975-E357-4552-9FB7-85FC93B046C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F0D245ED-AD05-460A-BF77-5FEBC74B5F9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F2D75BC6-C875-4F0A-85D1-EE3BFE57F8E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3DFDF309-EA64-49BB-8ABE-420884ACA96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17891B99-AA13-4B1F-A247-2CDBB6644CB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6301BA2E-2D2D-4E32-AA65-AC1F6E37297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CE7D8350-AA1E-4B60-8BD2-A4D1FCAC247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33198E2D-4558-4DDC-8F74-AABF0A0186C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4307A93F-879A-4C5D-AED1-9B33E8CCF83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E0C8F8E5-8791-4BD8-A682-2064DB2DA8D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FE0A6D65-D18B-4841-BECB-0327FA18BA0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E09DD31B-3BEF-448F-8641-87D30C304F6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47BA291C-75C2-4643-AFFB-AF2D3BEF3B3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15852B08-17D6-4C2B-A2BF-F92E30D5657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CFB39AC2-6F07-4252-82A8-C6E611E50F9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36315D1F-0B71-415C-AA65-EAB2A430414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D9081B1B-FCBE-4AC9-8490-CF751558B1D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0C00956B-ED58-48C5-B2E9-C4193C3FCA5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23937378-CAE5-41D5-B3E5-CD593389F03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FF9F69A3-A134-4D60-A919-B2B2ABFAE1A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391C1AA5-1A92-410D-9919-D7F18DFBF58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0FD7E32B-BE11-4884-BA0C-94A322403B1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21878DA6-060B-47E5-B3CB-8572CED5DE6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7218C9B8-FCC5-4343-BA56-7946928F092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8F2D2EA0-90DA-4A8A-865E-0988054A3C3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4868CEC4-7721-4E1C-9C0C-A33E299DC95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66024959-CC40-4B52-8035-B40E7FFAD01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5D820FBD-9E1C-4C6C-802B-FFE925DFE17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BD6DFFAB-3A2C-47EE-8254-D185472A902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17B8E40A-7EEF-48E9-8868-7F50A8DE331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0B731126-0F86-41AF-AAE5-297E968271C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4FD2EF27-2C70-4F0C-A06A-6393C52E6AE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43974ACB-5446-41E4-8575-6DD4251BEA9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DA03F936-23EF-4B39-8F2F-7E18776FBD7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66DCEACE-7658-4439-B275-EB196EF97B7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6412C2DB-49F0-4EB6-AEBC-285E7FFF97E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2021DAA8-44D4-46E9-BE1A-2EA6A25861C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97B65584-D162-4891-BCEF-2C96900032C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28686DFD-74B2-4C1C-9890-0B6B4236206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D1BE3D5-72D9-4025-A05E-BDFD2704BC0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D1FF4350-BE05-48E0-83EB-C0426DD09B4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17E3B8A9-1ABF-41B1-86CB-32201AAF203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0185191A-6948-42B6-B4FF-45B309CA802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16B2C4C4-E66E-4645-89AB-95F9C03A811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C4F3B96A-9A5C-4CEC-A860-7E41DDF9A76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CAEDE08B-0AC6-4D77-8580-6ED09642AA8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CAD08472-1F5F-4D31-88FD-A08F21BF9BB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23423D77-FC22-4143-8ED8-CB7D93EFCCD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C35624E7-8993-411E-A5ED-D656A80E4C5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085530D7-9F3B-440C-90B7-FF1E1938519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B9A0844F-8414-41AA-8013-A1616E41757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E18EDC0B-79CE-40DE-8E84-FDD8BD82F86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CF092235-AEBA-404A-B2F1-96F1B2EC93F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0E1E931B-8E4F-457E-AD5F-2EFF006D267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95A5455B-8C07-4F3F-8A5D-3AEB0203F94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2A2119FE-8292-4E55-AC76-3C8A75554A3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220A5339-319E-461F-9B08-125A97393BC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DB9FD5BE-7519-44E7-8BDA-53EE3311BD5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F0EF6FF0-D1C4-4CBE-9892-8A2B047B020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43FD601C-0168-4047-8179-E837298B7DF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193EEDA0-0A27-4F42-A79E-5C092225439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7E93F6CD-30CD-4801-8615-38955452B80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00C9CC40-9C7B-42BF-A11B-6A0F6ACA6D7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EFFBD3E8-0367-4AFA-806E-260564BBF96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398E36B5-E9C8-4844-B6E6-C98B6BF3BAC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2E365FBA-402A-4106-8A48-FACC834F1B2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860EEBD2-E0E6-4019-8AF4-BADD8F70F46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24092B47-36F3-4AB2-9368-360A7102C2F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FF3F1E52-189B-42DA-B6E2-C8E003C2A8E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E45663C7-179D-46A6-BFA3-AF936220A75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4A0C6986-AD9E-4356-988D-66BB3DD3BE7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2EE049FB-72C8-4D6C-965E-AA46B210A29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6EC6ED09-F0CA-4C76-B532-C66E18EA2FB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A8DCBDFB-6103-4100-857E-ED5366ED335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C94D8A27-0F2F-482D-862E-5E9E30D42F5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274762E2-8DC8-4DF1-B820-99BCC92FE2E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4ED3CDC5-A683-41B4-BD34-E3761C010C8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A47B47F6-3D53-4D44-9CC5-5226EA604E3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77347EFF-3BBC-4DCC-A82F-CDF996E2FE3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B7015D4A-90D2-4F22-A853-87D80255E26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565605EC-93C1-4289-9E22-1D13B5CA3FC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4AFA10A0-A73B-4A88-9EF0-032FDC08AB3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415DE8A1-5079-4523-9498-471740ABFE6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BC466304-81E4-469B-B6B7-DF71C2446B4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B1281DEF-5575-4D39-8EA7-8B1B692CD0F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57486183-4B92-4B38-90A8-20145A7E009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BA89B59E-4E83-4960-882E-6D96753B953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CB1D9DBB-8F23-4587-A2AE-3F028BE2E4B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7C2D7482-C683-40DB-A45E-598CB26BA1A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39A304B8-DE4E-460A-B3D0-89EAEBD0250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63671F71-A8D3-4F98-A45B-9F236E65444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8BCA2259-5F13-4D93-BA5F-F573547F5F3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DF92C29F-3EF6-4BBC-8374-AE98B5B9F78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0694D5DC-7C47-4A7D-9BA2-0618F273A86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81C60293-F65F-4CAD-8DBA-ECEDC6CADDD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6E98BFBB-F398-4F08-84A8-E11AC0A636B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8C130C1E-6138-477F-BC56-957976E18A5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725C650E-7DFC-477C-9C71-5B71691EC15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EC81D967-4041-4400-B288-310987733F1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94B47723-2C79-4CD9-9C02-CA6BAB1F721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50173DCD-8368-4581-9F66-6588D353E23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57CA1107-7180-43FE-9706-B4E5F4DF28A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2663584C-0AAF-4473-B124-57EF59A0777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BA7097D8-3ED4-4BF9-AF45-E3AC2281897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6B9055D1-3EFD-4E69-B53D-2C8AFB341F2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5E11907C-7F5E-476A-B46D-A25129424DC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4C00F376-6F3A-45D0-B877-200E4014F42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630C482A-58D0-40B3-A53E-AD3F6F4D7E9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B3D71678-1B51-4D6A-B12D-A9417E8F481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6FE48BE7-44AA-4EA2-A6DA-8EFFB657499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3F3E0C9D-8A69-4217-B448-65ADA73D55B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7715136E-64EE-48FC-AE53-1CE9A6A120D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BBF9A60B-D459-46F5-ADBA-14D5FEE8C3D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1226A7F6-808A-4D40-9021-6816F52EBBB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2ABAE326-E296-4BF2-8F9D-59C15CAC61C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0130181F-EAA5-4442-9B03-5B18B0F13FF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AF4BC855-C540-4978-AEC8-C9D9899FD19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FDDCE2BB-D041-40DC-8581-649E0D836CA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CDA845F7-E91F-4842-8DF7-60EB8022180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39E50BE6-7634-429D-AC21-D77A5E5DB3F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65C7DBAD-103E-4ABD-AA1C-490B205A7A9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6B5AF8C4-94E3-4138-B511-11B3FB2B99E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965BA85A-841D-4979-8691-560A1A7144C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2D6E61C5-72E6-4B06-891A-EE511643FC8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A8CBB4BA-3BD8-471E-8312-447DA865C67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112821B8-8CCD-40E1-BF59-F4BC2A86C84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A7FF66E9-D5FC-44AA-B6A4-B2E0A8B879E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703705AE-C2CE-48CA-9968-50249FB10BF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D35A0B86-CEF3-4162-855C-930DA5283D3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3CABA1C5-DC33-4E66-B798-1666D3FFDB2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9FB813B8-70CC-4A2F-B52D-47B19EB9866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2DC6B5A3-7640-417E-8025-A153B79C4C7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4A646AF5-224A-4EB2-8B42-1AD0C2B890A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41DD6C38-F3CB-43F8-9AC6-C4A7774531C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2786875E-9BE4-4C8D-9F1D-AB0E48687B3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E9A2CB7B-7CDA-4742-B432-6C09E231405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DC46ACAC-23A3-4FC7-B7AD-4053E7CD873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4120FFE4-1673-4CCF-BD31-73C25AED911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26471E7E-F454-4DE3-A0AD-E9096163246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5CE4338B-5560-43B3-9635-04CFEFBEA60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46AE9339-9C82-4876-AEF1-526F5293465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4602C3B0-F0BC-4181-B2B3-10F784A7023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9DDAD13A-A2B4-4347-B32C-EA2780C9F4C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93291835-EF9E-4EB6-9C18-A657CF6491D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41DF08F9-3442-4689-B3FF-33CD664009B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7B5E0B83-7BB4-4F49-A987-BF18938FAEC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AFF78B1D-848B-4A53-84FC-80470E5CFED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1F36D016-4168-4A1D-81FD-3205605DE59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EF5D7080-65D3-4085-B158-B74B3757393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75C182EC-48CA-40B6-85B8-46D78AB9310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E5106345-41A5-4D02-A703-06ACC542CC8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60CC0D06-4684-45D0-BFF9-1BF3BBC7CE6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360CEEA1-B187-4AA0-BCD4-93B326543B1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DAC7796A-2AE5-46E2-AC60-D443E0D4E14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F4934938-0BF6-4E97-8835-816B5E900F4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673DBB46-5CB7-40CB-99FA-45650866782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A840C5AC-2D7F-4FE7-B8BB-52C4EE4F091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D77A73C5-2F3A-41EB-A7A5-931596F375A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408E599A-56B8-4616-9B2C-C076A4D2F2A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A8D7D435-620F-496B-A71D-508D2330A48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D0E8788A-57C7-40F1-8B8E-53805E0F080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751F6A89-EC3C-4E95-A3EB-2A8D24EC19A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518BBF65-5B75-4AC6-B1BE-5A166695D5F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CC0969D1-5C36-4907-90EC-F1B694FA586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7DE62E87-900B-4C56-8E90-724815A3BB5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66682945-0866-4890-831F-4437B8C597B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161EB2BC-2C51-476E-BC7D-5596713E431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11F97CA1-A485-493B-971E-3709F04BBA6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56E7157A-0832-4150-8D6B-2BE3AF4D1C6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A5EEFAAE-E069-4B9C-84D7-248E8CDA286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A96CAEB5-F0E8-4227-A769-CFB33696AFF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9A610F21-0A54-40E3-AE65-9FD65AC5308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182EBEDD-1AB2-448F-84C8-B8B1BFA8823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2F7BA15A-E466-4CA8-B689-D508E12C815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6CB53AD2-7D23-4697-BA99-664E703EC32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1CB8668B-035E-4C6C-816D-B928466402D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1D02F05E-4662-43AD-8210-CD93E26C4D8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A588FC85-3660-4AC0-A84C-93FF85945C2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02E0C41F-4787-4137-8D38-5205CE76F39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68EA751C-75CD-46C1-89D1-8D14289EE87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43AC9258-0D23-4F6A-91C4-95DD82A1028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3717F7C6-F9B6-4EE0-90EB-7342D923929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455FEB2F-3723-4DBB-9EBD-DE3167BEF68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A6A797AA-5A02-491D-A0C7-9F6C8E0DFDD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3CD3403C-BDD6-4FC5-A925-068EF364599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8470626C-018E-43EB-A862-C8B3DC0A3E7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8D32FFDD-73E0-42A9-81E1-2A3B4AD22FE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918C9C53-8ED4-4B49-9219-6F106297054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3D069466-A8E7-4AFE-BAFE-BEB217D54F8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CA1520D6-A122-4C7F-81CB-6D44C8603CB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6C11C922-559D-4955-B194-922A7239A34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D2A349C-EFFF-4813-8BFB-1EB83ADEB8E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FE29E4E7-150A-4060-81DE-3D0058E4B95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E56EE374-A5CE-42E3-BEEF-4B086FD1F62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3A3D76D8-9EC3-4E03-AEFB-63BE82DBF95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2E21FCED-E20E-4D0B-834B-0853FFBAE8F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701B9692-36D2-4CD2-B1A7-CC724AE1FEA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F88C8496-9650-4138-B65F-176A5072E76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5D6645C4-A4AE-4186-8BFE-70BA39E0941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CCC29BE9-8918-4A20-A9E8-6E2CE994BE4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42471B2D-6FB9-4387-9838-3E966119ADE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D0482A80-8FBC-41C4-9115-03191AD9296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931BBBE5-43D0-422D-B25E-21A851620C3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C346243B-E74C-451D-89EA-A2108224855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F1B23EED-3413-4AD8-B1ED-B407DE1FF71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7E702A69-A036-4EF9-8DEE-5431113FF23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91969855-ECCD-4084-AB34-447972AEEBC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4AC4FED9-0C27-4D4C-A9B4-3B18848F823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B8CB04D6-313E-428B-911D-93A81E1103C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D17682B9-5968-4099-BDB9-E6C79B13E5E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26E55AF3-ABDA-414A-A728-C561A635AD2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1C8FAD6F-7F4F-4A03-9921-A799A50D4B5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407897E4-440B-47F9-A0BA-A97C0C05DE1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624698F9-091F-4F81-957D-D660982B084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8A3D654D-843D-47BE-BFD2-5BDA4B8CF6F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244F0CF4-3A54-4F02-BAAF-8E483790C1E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31204ED4-F471-43B4-B912-CFB6F760EE3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0B6FD9AC-5A90-4E1B-B1EB-DF635973E57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516068A3-F43D-40A3-A889-B01763D4513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AEFC6670-0A7D-403E-A1F1-7EA812F74E3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F92C440D-DB9E-45B7-9847-C778335D533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DEB78758-1FCB-40A4-B86D-5140C76D3AA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8DFA02E4-C684-4C46-B962-7B7AD19AB7C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CC31A3EA-C830-4252-BCA2-D0282849574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E05B1C9B-4BE1-4D6E-8DA0-2E552AEC9D6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27733765-EF25-4077-8121-D990FADBD49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AF112E01-0632-437F-BC90-51EF7758D4C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65783D3B-306B-4ADA-B63D-5964746BF35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F9D05F28-B287-40F4-BCA9-F472A5F70A5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CB9ED58C-3766-4BD5-B164-DE67AC01178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3F939DB7-31A6-4E9C-8830-E83E8E1969C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072747FA-155C-458F-9250-E2BE64294FB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A66EFD55-A17A-4305-9B22-256DFE76AEA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99870C7C-F582-4F9D-9947-0452681BDB0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E38EE6EC-B2EB-4A88-B48F-CC60E303CA4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2A105F0A-F758-46FC-A901-E74139509B0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C98AF482-D552-430E-8F42-78F53ACB5D9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D441E979-3402-422F-974F-9449DF1EAA5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0353208D-586A-480F-B8BE-6E6EC86D8C6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D0069BC3-BDDC-4F16-AF06-D1BFFFDEDAB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6C541454-C9F5-4B3D-8771-2D8E8042250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51F58B5D-55CC-4BDD-9C45-D9D02B5707B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A8FD203A-8750-4F99-AE86-7CBA1D1B8DF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BBD9EC19-9CDC-4E9F-86DA-DF0AEF5C8B6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E0E7A86E-D1DA-4527-9A64-D978A8B275F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73E06E03-5503-4647-A2A6-0213A605FD2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BEB023D0-9FA2-4480-8E71-1332B6DA155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2B244002-2589-47C7-BA65-30EF73FC920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61748F66-4758-4B94-A2B5-D170086904A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3BC0B298-F66F-4BED-AD3A-FBF528FE248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AD8B07F9-C256-4FB0-9EE5-7006D4E19FC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E5D06762-E067-4EDC-B651-9CDCEE082C4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4C8D4975-C623-4149-A4B0-34FF23A2CE0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5DDE8558-0349-468C-AA1C-BAE981C3C2B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54FE7716-1694-4F98-8A81-5CF45185601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2C1DB497-B8B3-4BCD-AFA8-D6308390491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1780ED9E-A373-46AF-815E-609B160A2C4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4985452E-D2E7-4259-8972-1BBDA78AA35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87230233-86CD-497D-8BA9-DE712134781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75D9E465-4276-4542-BD17-DB82C19CC8E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FA89CDF8-A9B9-4907-BF10-08F7FB4A378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C11C599A-E339-4AA2-9828-A2D90DAC403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A36ED8CD-BD1D-4195-BB42-2B63468E202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A25B1DAC-9529-4C73-A7DD-0263B01D464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910B794E-ACE8-4C63-8221-95BAB377814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D81D08E7-3D36-4167-97DF-43821630058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4A6AB25B-E376-4DEA-AC7B-207E0E53A56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47AD60F3-CB32-4D92-B4BC-FD64756D822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9DBD9E37-3CF2-450A-A3EB-53569B59F54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CA064B72-CD72-4C6B-8C6F-4AFD1748279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114EF667-D4C4-4B36-A42E-6562E83D986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FAF5E434-804E-4002-9EA9-D7082425948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8511929E-027A-45E3-9507-27AA4CFBFAC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903084D6-7726-49A6-9B0F-806951B43A0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4214C167-19A2-4B2D-B90B-A8A2D11D446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1DE038CB-8117-49B2-A65B-B411A56C136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EB58EA22-EE0E-415E-A0D0-E538658EEF7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2FBE6CDD-990C-40DB-841E-6B7203910A5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A94CEDB0-6DBE-4333-B65B-A9AB0252CA7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B0D40356-FB7F-41BE-89CD-5558B0B4F07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01B201D9-AAD0-44A0-8B49-8FF54ED0955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1CAE86A8-7749-46F9-A0C8-6F597435298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EBEC830F-D1C4-4213-B781-79FCA6A3BA2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6C1615A7-FB5F-4DDE-B5AF-B0C7A3D99FF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648A25DA-3FC6-43EC-836C-A46231952CA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FD0C9506-D2A7-425D-9B9F-357DAB3F8CE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C5ED94EC-9678-447B-AD02-72499A58D91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6092FA10-13C7-4129-9973-58D3BD96A16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0E8EA6D5-F45A-4007-B9F1-5D67425C2C0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AF5CBF09-BDE7-418C-A4BC-773D95FE018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2585D95E-3C09-479D-983B-D62DCA52751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A08AD9D4-F8B9-4FE9-8D5B-F21AE8D9A09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19FC0519-8CF1-4942-917A-5BF110AFC75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6EF62D0D-CD27-4D63-AC69-F3057F02701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28611182-40C0-45D7-B4E2-49F0B3269C7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9DD64D07-8BCA-4787-8D1B-47778A9AC09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ACB34BE7-F80E-4375-B9CE-1009D0EC9F8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B99107A8-9BD6-48B2-92AC-151C1E4B643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20782631-842A-4CAD-BAD0-2AA80BF38FA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F9B54481-9503-43F4-B385-65362D57925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5F6BD382-2C8C-4103-8CB6-0D27561DE79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2F59B85B-AF08-41E9-BC43-A306F17C619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1CC5E7C0-838D-475E-A317-C977148568D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88A36ABC-15DB-4BD0-A3CF-73902C50185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6D3138B9-450B-471E-B390-99450F74E49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4279A5E6-E61D-4115-994F-C3E5955DF12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D0DCD9FD-071B-4C14-A637-1DA5E92F032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19CA1730-9FD7-4B96-BF54-06E6CB6E1F5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45ECB057-6C70-423C-A209-429A29B8138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27E9F077-65A1-4E2C-A411-D9EB4C92D71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F5A06016-6371-416F-8743-2D18110A983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D2AA1287-4EE4-4405-95F4-4FAAB85E720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1F528BF7-730C-48A2-BC8C-1BF220A69DD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32EE141F-94FD-4218-AF92-DCBF8421665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82940AD9-7E1A-49BC-87F7-BD70AC64A30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2BE429CA-1BD0-42A0-80B1-BB8E43AA010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A03FACDA-5C5D-4592-977C-5CEC34E70AE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FCEB5690-E0B2-4192-8C2D-B4EDF41184B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B9369FC4-1E1C-40E5-88C9-04DF39ADC44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F09D7207-7B73-4B52-86EE-D6E6B9EA209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58CE4DD2-4429-4388-B988-ADF6AC14114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D9F8ABF6-FA7E-4DAB-9E1C-AD312734B51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EB2BA84F-6380-47AB-B42E-E1AF4AA187B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A5E71414-5DD8-4263-913A-EC1AEDF0616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6BE5D905-4725-438E-813A-E3E4F1CE1F0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3E84CF9A-52B8-4953-829F-FED5BFDF6DB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6A8D37AE-BE74-41DE-9D92-ECF22BF9255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3BF7FB64-063E-4EFD-9B4D-9380477E6E3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9F028246-FEFF-4B83-8195-DFE7E0FCC11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3B0BCD01-B9E5-4831-B3FF-6935A01DAD5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957D6077-FC3C-466E-8618-CCE04FC97C3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FABFC95B-99F3-4B78-A7CB-F4115B2B8D9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0FB79AEB-8C0D-4B9F-B313-13807E83834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8FB59621-245A-4090-8A72-46F3CAE12FA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CA88FB46-62B1-4A74-89AB-5C0BE1FCC61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93C7F1F8-16D5-468A-92D4-42D925F62BB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9E4BDFA9-BB89-48A6-A3DC-60B10BC2F1B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EC588AA5-B4A5-42D9-A674-004DD3F8654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3C2FA3FB-3549-4ED3-884B-7AFDE823F76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B3935B55-BC35-4BFA-8BA1-ED843ABB0E6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899DBE24-96ED-4228-8628-8761DCEA1E2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7E3C7072-C789-4AFA-AE50-59AFC1C900D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19AD62E6-F65B-47E0-8BA9-9E08596B8F5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686B3B9F-80C4-4BCF-B94C-938D57CFB0D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348BBF71-A942-4916-8D89-F30DA857B56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20078807-5FB6-4CA7-9637-9F32104B1F8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C55F8335-7990-4363-9C24-B909A7DDE46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702A31DA-0DC6-4FE6-8120-3C86FDCF7EB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8A6FF040-75AC-4031-BDB1-8BC08926FCC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39F72176-AC8B-4925-BA9D-DDE446A0FE0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88E0AF99-155A-4B5B-BCB6-EE4EA80043D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9128CD04-C897-4990-B5CE-D09D2EFD784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C11A29C0-7556-4A1F-A4EA-5EDCA3F8EF9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5F7CE133-0ADC-4B1E-A36C-4095A6FF3AE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B1067207-0CAE-40E0-A570-232144ACDBB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A15AC71-5DD6-4DBF-AEC6-2271F7E04B7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DF02F08C-C03D-4461-8541-165C6914790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F64D4BF5-173E-43AD-9D03-D3EB2967266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16183DD6-DECF-454B-ABB9-FB7F8F6BD0D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E2102AF7-9BB9-47FF-B23D-42C53F35B82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BA7D4BD9-8681-4C8A-9C43-9461C7B02EC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E17D7355-4D41-48FB-B2D0-5FB439D7A31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50FF45C0-26BF-47D7-93B3-3CC7CDEE081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4CECA369-91CE-4F85-80CB-97411FDB836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E3384D4D-7648-4BEF-BD88-E8352123AC0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D6A2223B-33D5-4ACE-B6C9-A3DEACB1DE7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B959D656-25BF-4774-AB55-D14FD72ACF2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36CF7B7C-6BC3-409A-86F9-C6D92BA1B22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22BFBC03-F592-4042-979C-78DDCC06E48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2359FD14-E429-497C-80C9-F7401EE54B2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6DB3AE2D-6DE9-462A-8B4B-E0B823E483F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236EC00D-B211-4B81-97EA-75A51BC4527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C0522A21-8F9A-4EF5-A88C-7F4673AFB9F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E34890CB-EE23-4D54-8164-2F86353DB2E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3B159F19-2FBB-4B99-8464-185E8FA28BA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D5A0933A-B753-4C0D-9AC4-A8BA3055CC7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9B522E0E-7C28-45EE-9FB9-F5EE2D3B97F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65BA0FDA-851E-4E6D-AB06-5DA14602B96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CE1F19D9-DA32-4A4F-9003-FF2F66C0BCC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A6654C4A-D200-4B26-BDA9-52373AB48D5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C1EC7E5C-25F9-4E43-B49E-6AACF0DD550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2048440D-8D7E-47EC-9D55-FD50EF1452F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810594E9-E2FA-4E18-A972-983038017B5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5E143EC3-688B-4970-9D66-EA49C54AE39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9CD04E2F-57C5-44CF-AF46-ADD469E869C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1C3D50EC-0FD6-4AA8-B6CA-DAF2253F007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6544AA6A-A4A0-4E67-9CD4-E9156B37461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E2C68CCD-0A6C-4E33-BD31-61C50022FC5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86E1AC65-313C-4066-A161-BE170D43222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B3B20F06-D2F8-4F50-94EF-3C72073FD71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3CEA3D95-3DF7-443C-AFFC-718C9FAB356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1ED768B0-11E3-4C2A-809C-07758ACD155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D680E4D5-364B-489F-92DB-315363BA13A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323F7D27-48F2-40D0-8CAE-AE1A6405B4B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AC299ABC-D7CD-44F7-9DD8-7E1C3FE159F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F662EEEA-D045-488B-873D-DEA982BFD67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47912196-A864-464E-B798-46F5989D722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21A1CFDD-64C3-425C-A23B-CD3501B78B1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2D7C2D36-68D3-4C71-8A22-19246663226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60B591B4-E740-4EED-ADCE-6673B41691B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0823112B-5B5A-4F98-9DF9-A52C076AB4E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83F21306-A756-4030-888E-9319368C181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E2E51093-C046-49AB-96F8-AAA927ECE00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A0F0F27C-EBEF-4B8E-B0F5-E5C8128E879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D9C4E160-835D-430E-A020-A7D30CEEA6A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6459E0A-541C-410C-9789-97493EC3DF4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A3A28C23-BEC2-43B9-B71F-66D6CC1FD4B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0F4491B5-7178-4AAF-B5D3-0740F656EB0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27089AF9-FB49-46AF-B580-DF23BB1B4A2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C89DEC68-64B8-4553-9C39-A00F7B829D6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F5243494-9367-4F98-9104-4D4EEBC2D9C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D8B3E7B8-42F8-4831-9B9D-BAF6F306369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97A7338E-11DE-4438-A1C3-97FD59CFDD5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B277AD27-77F5-4F5F-BA39-67519FEA77A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3373B8D8-C75D-4DB1-8D2A-63F59ABFD47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72C9649B-EAE0-4BB4-90A4-821E9F70FBD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233233C9-BE0D-4B96-B93E-B6AD6091D98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02664018-2547-44F7-9C4C-69B90D64F88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0DEAB428-93D3-4502-B982-62CC6D5B410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CE1A3435-936B-4A14-BD54-238073CC0FE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7C31413E-032B-4C06-A8E3-6EC4B9CD8CC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ABC8FD1E-B07D-4A62-AB4F-4613BE9725D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6C54721B-EA9B-408B-9FD4-EE619F1CFDB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ACC6D870-57D3-43AA-9096-D0CBF8F9B3A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A6B445DF-9984-4BF7-8FA4-914C86DFADD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2306F254-DC39-4738-AC87-CCBB925E671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3B248757-900C-448F-804A-0FDE6955A52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41A77C88-DB4F-4379-9109-5ECAF64DCE0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442CAF04-0F82-4F13-A5C6-E05F61ADB0B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F763FE33-F7F7-4D25-B331-10E0162F309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C326A1E5-2D05-4D44-962B-EA6C0EF1D1A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AE85B3B4-7199-4B74-8290-F71E7D04217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60E83F2A-4A3D-402F-93BA-495A3F88C87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4DD56C7D-37BC-499D-A6ED-7F74F822C29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AF10DD1F-FCE7-4618-BC3C-B84C0C6E1F8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30EDB9DD-2FAD-4C15-B80C-15B76270058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2D40A777-7F2C-4142-AE6B-EA8766B2118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EB95B2F3-9E0A-4F8E-8BB5-19113F461B3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28D75294-2485-4690-98AB-286ECE7BB24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4C617695-8512-4D97-A94E-C6CCD031541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31AB6E2C-1E29-44B9-8E91-C2D02F717E4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F6C0D6E6-6CB6-491E-8C4F-873907E1228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0C27FB9B-82A1-4D34-BF7C-8E7E4CE16F7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3B54B8DD-B251-45EA-B2D8-3DBC868DBBD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97A28DE4-4A46-43B9-BD2F-B02EF62C7CD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370057C5-2088-40F8-B38C-3FC62545B8E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F4A6C728-8BE5-4ACE-A74A-47B58957147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8869DD8C-14A1-4156-81AB-655FFBCB930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0EB63398-91F5-425C-8FEB-8DD96FBE0FF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CB41BC52-C0AE-4F87-95B1-8C728FE6C75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77E3771F-E4A9-4E73-A8FB-CAAB4CE7F99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3EF00AD8-B615-4162-9E95-C18EDAC21D7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CA43B965-C387-464F-AD6A-3758C967B05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61FBEDD8-FC5D-44C5-B0F7-68C3711790B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8C8B6327-794C-4594-A2F8-73C98447A36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8973CD3F-D568-4AF2-8DEB-154A2129A1B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9B6C3A71-E701-4AF0-B18D-0A69B8A3527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CEB7FBF3-CABD-4DEC-9D84-690B05794E7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CB50A066-9D0C-44F0-858F-FE9626EEF6E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7CB5954B-445B-4995-81E9-650790A050D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5E632154-D0C7-457C-B8AD-117EAFB5B2F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44ED9B3B-FFFC-485B-92B7-EA75D61397C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754527A3-D29F-4337-AA2E-28FAF2E1FC6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4CDBBC4E-40A1-4769-90E3-BF41776F1BC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F500673F-F265-4586-AC09-A10A908DBCA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6EA1AEE5-DBBC-4DCC-9CC8-DB99164D394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A2C1DBC6-8FDB-4790-A2C0-F198E505F7C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AF5BD9D5-F5EB-4D21-81B8-86B633E5A97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E0FC111A-10E3-4C7D-A45A-7A4FB514D73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ED8F05D4-D0A8-4D58-B92C-8F6C37D5B68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88C706F0-92DB-4D94-9765-7A453A6ED09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D51186FD-9A84-43E8-AC8E-1410BE2185B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66705820-7677-4709-A52F-00FEC7D3516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79926EE4-7E36-4B6B-8852-71EA047667B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509428B0-C799-4A7C-977A-F7706466FC8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5C27CAE0-0700-4B2C-B5F2-AFC9773EFF7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A61A4274-BB24-4CD7-873A-3CEC0CB6FEA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7B70451A-E413-4A82-A696-769AC62737D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AE1128D2-10FD-4AEC-A9CE-A91BC5012D3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C2B3FFC3-7A26-4497-AF9C-32F35CFD1E2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58F7093F-1C14-46B5-921C-64619B40647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CC8BB899-A09D-436D-A176-94AB8375629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B468C891-4CE5-4C8A-9E7E-DDE041B9097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C2C177B2-9420-4218-9053-41A04CDF12C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06DE45A0-0403-4379-B41C-9C734E51185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B6D01E4E-C438-4F5B-A45A-E33E4C3B87D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DD67C1DF-1783-45BD-B1EE-B3890FFEF77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897D3D29-698A-4204-BB58-16C86683575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72160B93-73CC-41EE-AF8B-3CF59CCAB2D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42443DAF-27A6-46DA-ABF6-35D75CCF0B0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B625C6F9-8502-4FD2-B5BD-3064316714C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BC2DC389-7B1F-4889-8AD6-F6ED1B50522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674F7138-7FB0-4236-9A5F-F387F57CA94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557E54BA-75CD-46A5-8C35-45692299372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34A419BE-EEA1-4EDE-B259-5D869457C6E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E9F1E0B9-92CD-4B8F-AFEB-B0CCDE34136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E6BC648D-BE0E-4044-AFDF-181C76D7B95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934D6560-4869-452F-A30E-1CCF4F81F7A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FD2C0DAE-C5AB-4BCA-959A-5539DB2AD0D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FF9F0D35-4608-4FF3-B43F-CB9BAE0890A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4630249F-F20C-4619-B848-AA86129E1BF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B278D05A-C569-4C67-9370-988282080DA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D5CF0718-1461-4E4C-A019-153F6F9BE06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84E3BFC8-307E-4952-8B57-64F1DF24CDC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C8DF5D10-1C74-4FCD-BBEE-CA8DC1BFA9A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BD777D40-3A92-436B-8DC0-07FDC8BBFF0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339D2A85-FAB3-4342-800A-8B33AED42E0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4FE0E568-129F-4B9C-9571-EAE5D8993FE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6742B31C-FE35-4D60-86DB-7C83F3C401B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AFBE0D68-0294-4101-91FE-9982244D5B2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C3B3CA9C-16E9-44CB-91F2-99E146C3C30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B42B354C-E5EE-494A-A7EE-D887AA8DFAC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D6E32B92-5B31-4B77-A302-2D39479DF28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FBF03538-BA72-4058-A300-D97D94BBA76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154DE2E4-73DD-455B-A132-707E3CAB9D1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01FE4BA5-8EAC-4794-8159-BA556598B6C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2F6D8211-2606-4633-A696-FEF2A0F64D8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139DB62E-4134-453E-A90B-EE17FFD2CC0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12D1019E-5118-43BA-857C-BA8A963EAA0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82976B2B-5CD8-4A6D-B62F-D1FF701695F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E40E2437-C8EC-4F06-9C22-BC74A69F2D7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C27B932B-E33E-4D26-9EC2-715755F08F9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4D94F5CE-6E78-4AD4-B44A-A59587EB867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EBB39259-0CE9-4028-B3BD-B5B0085C248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262CE0EC-3C2C-4575-9AF2-4376BA2C0A1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B4CBD052-33BE-4B4A-83F0-6BA1D907A5D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3F44473A-2997-417A-8A59-9B0B9A01A0A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5879E2CC-24CA-450C-9A19-DE1C1864C5C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AFA92355-D425-4E2C-A640-9483FCFB442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6414E3E1-B284-4D8E-A082-708A945F3F3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8B756B85-3E24-40E5-A624-145E2ED04AD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9AB8A906-DEAE-4298-ADBA-F376615AC3F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652EA898-B762-4DD4-BB07-E999EB8FB29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16F6D438-78DA-4FDD-83D8-2B6A9A2F791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5BE1EB72-7F7B-42A1-935D-89B20C8B9DE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D22A8B7F-A8C1-443B-9B99-BB020DE3D46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2477A961-59CE-4241-B756-A237C8C5EB7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5741901E-B4C7-485B-BDE7-6210002533F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13EC94A2-FD72-47F0-A42C-C61AAAE6D09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61D5C4BE-BB90-4252-9FDA-FA848F93B15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73558053-4204-41E2-96E4-98F8E0C4240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4EA12E8F-49B6-4D46-A165-D97A5692E50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6858FE51-F3C4-4BAF-AC92-2E1954FE59D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7E523C4A-5324-4A1D-AEB7-2CD0AEEDDD6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342D21FE-831C-4026-9C8C-49EF8CA64AA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4B883772-E10A-41C0-B2C8-8D311567EDC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DD1A152F-03F1-4110-A791-D8E17D1C240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B494C07A-4CB8-4ED2-A9D0-A82485D8062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86281416-8CD4-4338-AFC6-F553A971960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07F36E8C-340A-459E-BE4F-1F25D988175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5AF394ED-3917-4C92-AC4E-0A7DEC1D3D1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4E36C07B-5D9E-4B9A-A227-2778535AA4E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B5D8FF57-53C8-427F-BF4E-3446E07BA49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F6F65F7C-5D90-464A-AB50-824A7039EB6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3719AEAA-0E26-438F-B99E-F3C478834B0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2AAA3525-86D5-418A-BDB8-893A0979D9D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6E0B6861-061F-492C-AEA3-793E7B96F68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2918CFA2-7624-46F7-998E-F924A563F41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AB2346D8-D7F1-45DA-AC7C-A3FF4770FCC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4E2F1F93-2279-4B1C-8F08-EE5C5300204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B78232D1-AA9E-45CE-B3C9-DBE6FD30E45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61B0F172-CC08-46FC-9723-BF54191F118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11F7AFA7-E645-4459-A67D-69CDE172CC1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219C4D35-437F-4484-9B3F-9F0A15F0764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C8A45887-D400-47C8-B246-F1D74FDB77C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D23FEE52-0028-47D5-8C07-14A946892ED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6D2E9AB6-CBFB-48FC-B885-6AC25182F48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4D0B6E89-3A12-48A6-823B-F8A8B6B2732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8007FB4C-1B7B-4C81-BFFF-8704357AD61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5F1D82D5-4ABB-499D-B2CC-820C79875B2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675A9072-0EE3-4A84-941B-26EE47D0DEB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8A69CE8C-F8AC-443D-885B-CF8D7D21282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A2018109-72DE-4A98-8184-6A4D5FA7EFD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8CC2969F-ACF0-4B7E-81EA-F70E5C854C3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F3138574-FD5C-47F4-9D31-A00FB162AB0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AA876B8E-AD2F-48EE-B7A3-4EFF78BA171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B50C0DE7-FB5F-40F0-BB1B-C57457017A3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C97ADFC1-EF65-4BEB-A6CD-4EDA13533D5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BFFE50CC-1372-4B0D-BF3B-121C5041840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B1284C48-15E4-4D7A-B556-B7D0181F698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EC66D112-06BB-470E-9701-DC4C4395E0A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0DE60808-9974-400F-9A1F-E968CA988B4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7DD43D11-26E2-4DC7-9B57-FAF39CE325B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8A0AF622-93BB-468A-82F9-BE3E72261C5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553A5A52-9DAD-4060-A32B-FA6DE76724B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FE15D7CB-2956-4C21-B116-071D97CC752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5EABCE53-933C-4FF3-8439-B55ED98C48A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89DCB664-29DF-4FBC-864B-CAA70A0D369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6C608A8F-AF10-4CE5-9178-37A2794426F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58A69CA7-EF04-439C-A32E-7499687D697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AB211087-8B4D-4ECC-9CC0-B20050A5BA2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F0BEE133-5D67-4B75-9B75-2CFC4885C8B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D590ADC7-1E07-437F-BE56-4FC0FAEE5AC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4EE1B70C-A3D3-42F3-B5F0-49F92834584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087455EC-202E-4F10-959D-2852A0CE216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703E858D-1F45-4B21-AE97-18E85CB6BDC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7E431A96-A95F-4564-8495-463CA65B723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DE2D1522-8596-45E7-91E6-C8A1EE65E10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3DD02985-4939-4647-A049-11E42CE78DC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E123972E-58F9-4607-B569-B64CE3271EC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3DE7BC25-B913-48E3-B2FC-53F03997020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C48157B9-2ED6-402D-A350-EB69E8D8A70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566F040B-E262-412F-88ED-46CD5BD19D3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FB29211C-0AD5-44F4-99B9-F1118EAF5DC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FA6FED60-3F06-4287-8CFC-995B3AB3A02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08C00143-E395-4729-9788-30487E3046F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0E33831B-41FA-49A6-97CA-1E31A72AF05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7735BE8D-D0E7-4EB4-9B67-1C13CD1995A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43EF0064-7D29-4622-8C2B-520A94343E5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8B669C27-AB17-4FE4-BA66-96F39BD2507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9025E6B5-2D85-4CF0-8744-0948A4C5D5D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5A14435E-9756-4A4B-8296-C9945896C1C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09146CA0-628C-41E7-B758-4FC2E1DB74C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89102A24-25FD-439D-9B2F-20C39D646A3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EEE85611-63BE-4C9D-8D11-9F9F4602256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F286E2D3-618A-4C13-A143-396D47580E6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EC414649-84EE-4D57-93E8-C70255BAF83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48BCAD37-D032-4E01-9D5F-B858A546BD6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37F85B94-ED0A-44E7-820B-B622E5FD146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D53843CB-398C-4D95-8BB7-7D053AE0232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2B20A4A6-654F-42A8-9D12-0F24F6C794C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D70D72C5-2E9E-4645-8BCA-1B9438CCFAE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164216E3-B797-4BAB-874D-3B0648E774A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33025B02-A072-4196-8C35-775ACF88D48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D5BA770C-4EE7-41B6-9919-91CF8287F49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BBB5EEC4-A452-4E6D-B5F9-89F974DF602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7D1C281D-7393-4F5B-BD66-456E1AD88BB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3BDE6961-7C1A-4D22-9ECA-90E46BDA409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28989C18-016C-44D9-B0BE-61016CBE12E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D476315D-2018-4E38-89B4-8A5CAC13DAE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4F4EF926-28D7-4B52-837A-5151BD2CC51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FDA5BB58-8D65-4B0C-B990-6117C75BBAE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43315455-BE63-4B51-AB60-09D46A6EC74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68DA762F-5777-425B-B8E9-976208267F5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1759B75D-AE76-4C7C-BE50-54654EA26D7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EC5BCC86-2BE7-48A4-B6EF-3777D247461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BBF2AB97-69CB-4FD9-9050-FCB3F33B694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6E692C91-61A0-48F8-84DA-5F09D2BE2C3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F708AAF9-73A8-4210-86A5-7C3E944B9A4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C1A98420-8571-4327-8C6A-B0D21536300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921A8061-7631-43EF-828F-9BB29954CBD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6DA5F6E0-3979-4971-B5BB-AC995CDA63E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AA93167D-E224-4FD8-A010-9E2463B672D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243ED4B2-E8DF-4221-BB3E-5B6276044EE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BA2AB4EE-54BE-43D1-8ECA-2D3E3B2CC12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7695EF1B-AB01-4B72-BD3E-7169F26C5D7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41C5D158-F8E3-41F5-83A4-3CE1AF3C0A5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BED92C26-EFA2-44C2-8A79-962BDE940CA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56B7A718-02DD-422E-8E65-7DB5555771D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DD18785E-5BC0-4F79-BF58-E60782C296C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8A3B4BE9-1DEA-42A6-9106-CC31B314245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A84076BD-DDA3-437E-B8FD-54772A7EF1C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5BFA0D27-05A2-4BD2-8344-23753A5F21E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3C16F58C-78FB-457B-8881-C4FF00E5042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53650919-30C2-4CF8-8737-BB64A43059A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D92486B2-5759-4A12-A9C2-AFB1CFE5103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C0CDE214-2808-4391-9E36-E43D6A8EB8B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05FA9819-45A0-4E75-8693-65BC8F85119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BF8C363E-E46D-4B4C-9CD8-20F64BFE919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83B6B120-DCF5-4745-9369-76B7B9F0EBF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6B18AF20-B785-4DA8-A29D-A4DCDEE7429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F846A6AA-B60E-4352-9D19-745CB67DD50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EB250011-ADC1-4824-8734-F75BFE8DF7C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D6E5B065-73E3-4484-A935-6CAD45B5668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FAFB963D-6181-47EF-BEDA-D7A1047CF62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4E2B8293-9AD3-48A9-999E-0FC31D7E8420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7459EC5F-90E1-4BFC-B6E3-9FFE2886975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2EF9BAE7-FCD7-4D41-9349-2AD44531502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B0F6CF5C-72FB-44AF-95D8-66428F89EB8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E88B34DF-E39C-44C8-A49B-C4113B3CD75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E649188E-1E02-4E6F-A670-71ED4DFDB4F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6B6AC748-34C0-4C5E-98E1-387B6BB312D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4B6D891F-EE34-4920-94AB-4B3E23E0492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F84D7FF3-690C-47AC-BC6A-2EEE688FE4D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67D442C6-B7CD-4BD7-A8EE-225E055F954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C1159B67-A10E-4111-B3B4-5A1BA16F059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6C3D6BE8-7E33-42ED-8C0A-4DCD8AC1207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D11052ED-FF6D-4A6A-B3A7-C65CAAC15AD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C1A488A1-85E2-48B3-8F50-89FBD9A6F00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EF626B80-54A6-47EE-8CA0-DC9861ECD8B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06074B2D-D49C-48F2-A9B6-C3575FB4B23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08519D80-5AF9-48E2-AA8D-F69458D1CB7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2706DA91-083C-43A6-926E-5479B0F47E4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BD927A27-26A0-4A7E-8A88-FE406C3E0D6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F718280F-7D10-4E07-8057-AA8A51A9C84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9EBA5EC6-A603-4272-B207-AF8DEC167A7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D0477440-C5AC-4C13-9702-A72E80F49A6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FAA87C5C-2BF5-4633-B096-9EE0BC75551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1812E388-7EAD-439A-98D9-BF88861B208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97CC9981-1AAA-49F6-AA4C-428295D1F4B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454EAC88-E46C-49E6-B883-BC281D22550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78CC513F-5FDB-4923-AB93-276969237BD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113989C8-87E5-4DA0-9569-188D387B663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726FD483-0F72-4BD5-A4B4-B0B9C314CB7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107B4124-21DA-4225-85DB-026E8B7A8F4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79F74825-5CEC-408D-8133-8B403444676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BA5BCC1C-79E0-4C09-A298-DE3588BF715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E6EFBC47-AF5C-4920-9309-27BCDF8DBAE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24A9C4E7-F013-4B20-933B-5C4C357E496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F041C124-D8AE-407E-B3F8-76101159654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C7953E8E-60B2-41A0-BEBA-F639EDBADE6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E8D6C247-901D-46F1-9C5A-335ACCE94A5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2</xdr:row>
      <xdr:rowOff>66675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3AAC3ED1-DE67-45ED-BF40-766F629A8E7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74B3701E-C2C0-4EA2-8496-71A460BCF24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05156AB1-A2CE-4EEE-9420-F6178604C33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1A48620A-1559-4B5A-9450-0625BE0F1DD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4DE194A4-0CD4-4B64-AEF5-63E49F9B8B9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ED8F26B3-DB9C-464D-B610-1B9631CF2D9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AB5B0226-96DC-48FB-8023-A19CE232F71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07878623-3500-41C8-8E24-569B1C71830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D197C3E9-7C24-4AF2-BBC4-ABCE4681A81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9257B0EE-1E0B-4F78-B9B5-5785E70A2B8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86713A34-381D-4E82-81ED-D40DFB389F2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E85FBED9-89C4-4EB2-9C9C-027E5F76AD21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833D5143-8BF3-413B-B101-4D0AD19035B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86F4D4DD-DC9B-4AAF-BA91-DD0AA3BB249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15170F09-915F-4EF0-AACF-64A2E1BDE6E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FB1248F5-437D-4879-97B7-C9D6BA337A7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7DE228AD-3205-4ADC-ABED-2F909044A17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83516972-9FEE-417A-86DC-80DC24295D2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6920AB8E-DE28-42DC-8493-96C821DCEF2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34D4A5CC-7FDE-43DE-9150-F499B1F13C9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12284F9B-C896-43DC-B4A7-209CBA1FE13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1E31052E-5C42-4CC2-9C80-73153576545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E096B52E-49B0-4BB7-B296-E5FC18DBB8F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A4E9BE7B-A292-42A0-9671-3D792ADBB1D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9C0F909E-B304-4EFE-A1D9-8E3AAE49218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7042FEB6-DD9E-4893-B4E2-6C239FBDB68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39D5E828-57A2-46B7-A42E-F688638D91B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86381D60-E5D4-47BE-AE12-A9CF35083F8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07E45549-B8FA-422C-A70A-D08473F2AE9A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BFEABA04-C97E-4D1B-938E-D94B7DEB501D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A90EC7FA-116A-4648-BC9E-B6F7904FCFC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3EED3984-3DDA-40C0-99EE-6E026296703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DA643122-D0C8-4F86-9A2E-9372019714B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1379DCEE-6535-4479-B356-9A329AD65B3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CBC3A077-D6B9-4C0B-BA01-AF70107D5DB6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104775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1814E3D5-20F1-49EE-908B-48F5ECC5A97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5A1AD86E-CB7D-4642-B295-349D9997298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DD5FF080-8955-463F-9CEF-793A9F2CFDB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9BC614C0-340A-47EC-A1CB-09F992D2933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3009BCDB-1F99-41D5-B33C-EF4FBAFB443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D41F1B84-670C-4637-A8B1-028FCC2A48B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33A45575-A6A4-45E0-9AB4-396E01D4785E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D5E53265-CE84-4AD9-AB23-296AE0008578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451DBF58-D5D9-4588-AB16-98763AED0A2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843701E3-96CD-408F-8D59-462F67D2B03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818AE63E-6A4F-44CC-9B02-31C0D65D95E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49769D3D-0FD6-4FB5-A9B4-4E90CE4D15C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986CA010-4540-4D27-BF68-85B7F80C7AB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6BF41E4F-27A6-4F32-8A53-8BEE06AB278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FDA0D0BE-17BF-411C-A427-16F584A2AB7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F2C5F846-16F0-4711-87C3-DFF5124390B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91D4F06A-EA35-4439-BF48-A1BFA844AB1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6A9FF108-992E-4610-B195-347BC5FEF1C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40989351-3C33-419A-A403-01FEA2C8BAC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B7D1FA4D-9D34-47F4-BABD-A7F6264622D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5C0BB8F3-2436-4EC6-A440-9C812B79E03B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CE4EE0B2-80C9-4DB7-8B75-93B23E6C533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7A36B93C-AE90-4102-9E61-CF47A9682AF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724FE205-92C5-4A99-9D09-D9607F17393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A827EE60-2334-4CF9-976C-D76D6C793F5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6598ACFE-AC16-484F-8B01-384080E5EFE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698CA8DA-3729-484C-8A7A-96C55AEC1A3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F63A159F-5AD9-4C4D-9DA9-6F5772847195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3499ADC9-1ABA-4E32-8AF2-A2685BFB1982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EAC4FBC2-F138-4819-9648-6A1B3F20754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AF390C6F-40DC-4BDF-8300-4C0DC6F98E3F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E4DEB938-A6E3-46E6-9503-4976F8F6368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85725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88C620D2-653D-4D34-8447-2D52D20C3B7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66675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90287B8E-0A5D-42CE-9036-18AE0B76CB39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F56213CE-EEFA-4173-87B9-72A078389667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247808A1-26E3-44A2-8E8B-E2322BE00083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61BC614C-61F7-4DA7-8DB9-FE89F7670104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0</xdr:row>
      <xdr:rowOff>0</xdr:rowOff>
    </xdr:from>
    <xdr:to>
      <xdr:col>0</xdr:col>
      <xdr:colOff>571500</xdr:colOff>
      <xdr:row>1</xdr:row>
      <xdr:rowOff>47625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47E96A6A-C677-48F8-B622-9EAA583E48AC}"/>
            </a:ext>
          </a:extLst>
        </xdr:cNvPr>
        <xdr:cNvSpPr txBox="1">
          <a:spLocks noChangeArrowheads="1"/>
        </xdr:cNvSpPr>
      </xdr:nvSpPr>
      <xdr:spPr bwMode="auto">
        <a:xfrm>
          <a:off x="495300" y="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6673DED8-D105-407F-A742-8DF8019C77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562D7C89-353F-4DFC-BD0E-8E0E77C5A5C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7A6104C6-07D7-4CE1-ABD9-69EC8C8854B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5B4A7D80-F22D-4A26-9DE5-33EA9C6F792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15163D40-A06E-492F-A3CD-56B911E4453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E77D86D8-7109-451B-9DAC-A297E858521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98690C52-37E0-452B-BC41-7FAED19FF13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EFD37246-5DAE-4F36-BFD8-7F2EE3C0E59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44B038F6-894D-4E32-BB14-46589AAA4AF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D572CE79-3294-4521-B2DB-0AA19831373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419C1422-1EBB-4B87-B920-D163926D9D3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94351F50-6EE2-4C83-B516-6DEAE0CAE16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BB0CE0D0-970D-4813-83E0-CE441FB9767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B7262E59-38B7-4458-8C04-9E28B494701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586CB0ED-158B-4CB6-B872-FC4A192063A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4B57F8ED-6857-4B62-BAB0-2EE3D501A5C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7D9D4A4E-FF32-4728-AFED-F1ACCC2E36B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2E3A74D5-3D70-4447-A10C-2F01DD3EB5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38D0A821-4689-4FF1-B7F0-999AFABB737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53A0167C-5841-4248-BBF3-736072B720F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106B41E2-CA20-4E97-8896-3CB103E0841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E7224E6B-0F2C-423C-BAB3-F5C92044628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5D299D5D-99DF-44BC-A968-B8682EFF035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F96F3368-2A88-4FB0-A610-62B1A675FAC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980494CF-91EF-4CFD-8F09-2A4630A21F0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ED446210-776D-4C18-B024-E6DBD65C412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CD4A2993-17D4-438B-AB9C-DB65A925ED5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76C1AFF5-F207-46CE-9087-369162B02D6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7ABCA797-A8FF-4525-A7EB-948DA405379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A3A9C2C2-A78B-4093-9687-9ABB04BE8E0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3ADFAC55-D8E4-4E70-8C09-06D334B04DC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B1935B53-C615-4F23-821B-AA5DC3E65C1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98740831-213D-4BC0-9A24-CBB7414B3DF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B36EFB22-BA2B-495F-AC68-3EB940815DA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DEF25852-3CFE-4BFF-92CF-52A7FF886BA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9787E028-7DAD-4884-9B1B-748D858F790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754EE387-93B7-48A3-99C4-2C6CB690B5D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0CC57E20-BAF5-4350-A1F3-311746930B2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DF4E4107-9582-4AE9-8E39-3271650D3D9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120BA0BD-821B-4368-BC79-82143F519C5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DEE07042-EF2E-4529-9925-17D477441E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661B1FFD-1DB8-4437-B6F5-215962B6260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72546B40-D5C7-48A2-8171-00F330B3376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9DDA2257-63C3-4F77-892F-3245A059F89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89931A41-7C5C-4121-A05B-AB8F41831C3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DD0D324B-3A69-45C3-A07A-D3C645B2297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5F5E3879-3461-4C92-8303-A39CD61DA9B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9EFD533B-942A-43CF-A411-E558A98559A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5B66578B-7E73-4A21-9F94-E597C4FB017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B007612A-86BE-461B-99B2-C4C8384631D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BEBDA70A-78CD-4AAF-A544-E1CCA9408A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EC7F41A7-2CAB-4E57-826B-2DC7D9B793F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5FE73D1C-A221-4197-A6F7-DAB61F0306C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FFFD4AF9-2268-471F-ABFF-550E2F10251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40E3F727-1217-47B6-82C3-F39321BF883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F80F96B1-FE81-4C73-9F55-4A78BA97C56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E8D2B985-31E6-48D4-8327-CE2B63AD90F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C407FB86-BB3E-419B-8C95-AA657A38827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C163E09F-475B-42F7-A02C-39B18A485F1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B8D3D06F-12EB-4EDB-A302-424DB774FF2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CDEC47FC-F3E1-4DE9-A1BC-4CB4E84B5F1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96CCF99F-82B7-4F7B-BD2A-6A508BCEA1F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5B0C4E4D-E7B1-4D42-B59F-119B50C6A9C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3752FE58-26CB-44D2-AD27-4D82ACEED78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16B7B449-EE2F-4547-8F12-2DCB3BEAE4C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1CB83956-4CAF-425A-91F3-833ABDF689D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BFB681B1-941C-48C0-AFFE-6AFF8BD573B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D522D5A7-2B2E-4438-B6A8-0F9304176C6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C2A913AE-20FB-4140-92FF-10B0E142BA3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02F1496A-648D-4C38-BFD0-4CD0CD9C7CB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9B41353A-D6B2-44A6-A34D-1C362B8093D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B80D6C62-3B9C-4CE9-B761-1CD1E1DABE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B1E6A9C5-5A42-4358-B9FB-0F048F4CA71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D20B5A8C-BF41-4A82-9F78-DF2254A939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E4AA5F75-28D1-4C38-B927-F694A748450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4185E1F3-6F1E-4744-B954-D73DDA6B801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E98C2EEA-9C69-4D9B-B152-AD2A5FB9B3B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1518857F-E925-4A68-8E8B-27C7F7F2BCD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E0BE1A67-04C5-4A5D-AA63-7E5715C397F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8FD904F0-E627-4514-A424-2C4611AC222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B6178F85-FD3F-4E86-BDF5-A957E2517D8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91FC486F-05A4-456D-B26D-E43DC51151A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F2E85FBE-E232-4F63-8979-BAA01FCA223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E83AA729-DD2D-4027-970B-9B5546D93F8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C5CCE43C-17FE-43D6-A6B7-C41372AF169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333259B6-A58B-4080-9C57-B9F1C7A7A2D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E26866F0-8CDF-4474-B26E-A01940BCBCB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4FF462CA-2DB4-4A47-8135-36B33DB34CF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CFB6C35B-12D2-41F9-9407-EADC2FE19DF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F851241D-A699-42FC-BA53-44ECB2ECB3B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D859F8BE-9F9E-4DE6-B9F2-46E94D3F03B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FE5C0ECB-F6FF-4D37-9EC5-30563FF21C5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A43DCA25-8224-4984-B6C9-04949884410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9DC0D849-77FC-483F-AF63-9B23979865D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E6EB849E-3E26-4544-9EEC-57C73D19AD7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1147D2BE-AD32-4026-B77D-032473726EA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2F620071-0371-4B84-9C96-9DB1DF16FE5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C27CF7F7-5A9B-4ECD-9E3A-D29CCA5B397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8C3F5540-E2D3-4439-B420-FE7E3346354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9D401105-D62F-43EC-96F0-5CBE6C36136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9ABDA134-C35C-4FB4-98EE-DFBB81113F0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EB2B4456-FB27-4BA2-AF22-AD43259C76E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7C8B5B17-EEEF-4AD0-96DA-7C242B1E8D1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D9786ACB-7AD7-487C-85F2-2E5EF04DB1D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B6A9E2D2-B284-4648-B433-5178A6695F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5B4AA29A-A972-4743-A1ED-E765A8FC7C5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B941CE6E-FEAB-4E28-8995-3584ECEBDA3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4F153EAA-6FE6-4C45-A5F0-2D5A5947EA8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776C3689-5D35-4814-9F76-1AB5E3AC72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6E9B6BD3-8BA0-4125-816A-8B1819F96D4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C4FBA7D1-E6CE-4557-BEB6-BB420E7A385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6A8F5D25-AD91-4F38-9199-E820401961C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75A3AF48-F73B-4A62-968D-3EDD55388AC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6E66E012-EEB2-41B9-800D-E0DD20A7647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6B953AEF-6FBE-4583-9FDA-E40743C9B05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FEDF93C7-78E4-4877-ADAF-AA2AB859A5A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B77B9C75-C7B4-4056-AED9-744F8F029D5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C273D8C9-0205-4B76-BF91-1155043BC4D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76C31B75-1ABC-4F6B-8C2D-5E1072A5255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99DD4E77-DA6E-4D87-95A3-771E2F43DBA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ACC383B2-DD38-4CA5-BE0B-1603EF6DD26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77194F47-2CC0-445B-91A5-788FF419EDE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F5AA209E-ABD0-4344-84AE-5ABB8EA9633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C4E63C26-7728-47A1-9127-7BADA8EB3CA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9EE79589-70C7-4107-A560-F3898489D21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8E16D6F6-1089-4669-9811-13A7CE2DCD1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65F860A2-4693-47B3-A933-545522C5045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BEA2BB69-9641-414A-928D-E09B691A54C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632DADCF-410E-46C1-B46A-75CE343FFDF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F778AD79-06CC-459E-88B5-7EAF47E70C6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DEC5DA1C-0EB7-4F6F-96A5-780A2A979D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FF3181B5-FED6-4095-8E62-363C6C9B1EE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9E26156D-5DC2-4F89-AC01-E194DCD4729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6DA2F8AB-C76B-4226-B221-B9FEC8BAA6B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071F8B3C-997B-4EC6-887A-37E70AE697A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2DDABFB8-87A4-42E1-BFCE-0CF7DD804ED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AFECEEDF-7790-4DD3-8888-0051C66E15D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59601A4E-ECBF-459F-AD0E-FEF8A6F7F53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D2218DFA-2DEF-4D87-AD92-C828F6C78AB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95A039B7-F37B-42D6-9D5C-FC0659A165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DD547B14-E703-4199-8F04-2786823F38D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755A6F25-F0FD-493A-AE90-E088B6D7CE5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A96EB372-7544-4D4B-83CC-171F7043817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6E34206C-1B78-465D-BCDA-52E518ABDD8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CA9993E0-65FF-4B2D-92B5-F0D90240F83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388E2D3F-089F-4BB0-B40A-A3D61D50AC1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B4B0DFC2-0061-4859-AAC4-EF9BF4A1BA2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146A3EAA-8D44-4AC9-8A1A-AB58BC234F2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DDE493EB-924D-4AF0-B907-E2B7CCF4E43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B8BD2645-B80B-40F0-AD2C-F040953BDF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D87A18C1-22BF-4F9E-B7EA-0AC2A9FED6C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195B87DC-B236-420B-8D4C-58C13F0EA6D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77A7F2DA-4444-4373-96DD-AE65AFDAE6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865899D8-B9F9-4166-A11F-643C3FFC798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204BACBE-1DB9-4E0E-9288-5E0917C3A57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0C5FE619-6C30-4259-A2F9-10008C0A2A1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BFB101D4-5227-459B-8BAB-F23188FB227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C322EB55-64BB-4BE9-9CAF-79F902B4A6A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0B7B1CC0-DA9B-4986-BB3D-5D9126D1EC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84B59150-338C-494E-B57D-7D267C4CAA2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401771C4-B198-4060-AA79-247D75429C9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E38223D1-1A0B-4809-B003-305BABA9A14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211CBB3F-1A4D-4127-954F-54491F525B0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BB02787E-122E-44F9-B631-73EF39CB25F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55F54321-E4EB-4B48-B7D0-06AD58AAF19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6003C743-6E1F-48AE-B4FF-AB3361DD615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9EE8E64E-BA7A-4133-A4F8-9CC044A60BA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FA78D97D-FDB1-44BA-8D0F-A1BA7435867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3ECE4488-85C4-4482-A666-43CE8B29190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BC6C5AE7-00AF-4326-83FD-468265FDD2A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ED01005A-4D49-4768-91BA-6BBE4D08207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D7657ACC-7CD1-4C28-A87C-7E4817579F8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14B8FA4E-8AC2-41F6-AAA6-C4AC9ECE4CA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1F48FD10-E271-4108-9610-5C0D69C52A2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5A5DBCF2-EA7C-4596-BC67-CAFEA6BB931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08C73B30-78BD-4F1B-ACD9-4CBC60ED249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8E0D6D6A-9188-4B92-AEFE-E612EBAE15D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682D6A00-5907-4C3B-A9E2-C49FF6D80E9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F078A518-2307-4FAE-BB54-031333258FD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8F05DE59-08F6-4AC2-B748-9783A2EBC7A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64B981E1-E14B-4CFF-8504-E4E71562A9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EF4CAAAE-4113-4A80-8DD7-ABEF878A031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F5FCBEAE-349F-4EF2-A98F-EA60D890A6E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83C5290A-AA48-4668-9D73-5CA76039828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4A1E2F64-3E1E-4A74-915C-ECC0784423A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02CE0429-F228-4B3C-9026-8E95F2CF550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5A98607E-6797-414C-9205-BB04B7CFC82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AA6B86EB-6CBE-4681-8FB7-9277AED3CCC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A9E21CAD-CEC6-4E34-82E7-4F5759710C7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2DB9ABF2-D17F-408D-8403-9F68ECC84A2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DF9A7795-A3EF-455F-BD48-C0CAECC321A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B70E6348-3FD9-4DF9-B39F-044EAA8965B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166FAF13-A339-4083-B567-ACEA8C1BDFA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DFBFFA65-1F6D-4EEE-A7ED-99E1B89983D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E80165F1-1418-495D-98C0-3EA0533F2D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C304D0BC-9772-408E-AD4F-434AD579B75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F75BAA3E-EB95-4595-A1CB-90A66CBF3B3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ECC0A8AD-759B-45AC-99C8-62AD5F84913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282C58F2-431E-4CB3-94D4-B0CB7DA0FE6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7FB3BF7C-462D-4A41-9004-A4D32E6928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9FB2EA17-EF8E-46BD-8053-0DD85304AA0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4A48CE80-FFA5-4CD8-BDD3-201A97B7B5B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A871F29-1A77-4560-94F6-71B000791CE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3D023A3E-09B9-4B9B-8854-DA1EE1FEE5C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36358ECB-693F-4C53-A0B2-2A468901157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1275F848-637A-44C0-8531-C5DB4153C3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111E1985-03E1-4163-85B9-913A5DE6587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08758BBB-13F9-4A11-9BE4-919A6D7CDF0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3C4B6496-A3A2-44B0-8D5E-DF130CB6912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1514B34D-5228-4A70-8CC8-66218FD8FB6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C71A1D83-2ACC-4002-9CED-4AC592A1FE4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848C3767-61DC-4B0D-84F3-02A58EE75F0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9C333B87-37FF-459A-A6D6-2B1D27D3E3C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DE0EF8F1-74CD-48E7-B430-414C02663F8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7E3565A3-9A54-40A3-BEAD-F8EB03ED4F5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1605808F-182B-47C6-957B-9AC593C072E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6AE672CF-FC2B-4384-8442-D22504B09BA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D967A01C-35D0-4F1B-8E68-FD6A679DFBF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61701E29-AC4F-4135-A087-37F3BBCD143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EDC3E139-BD59-4EA6-B191-89E228D5BE8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5D136B28-7AB6-4759-8851-C0B12D670DA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A1C6C2ED-FF62-4F39-BCCE-A2830756E9A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9E30BFB3-745B-46DB-8F87-3E4F9651C2E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18ED06D4-A6BB-4FE6-99ED-88A65E547CA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8F81D0C3-FAE7-495F-844C-87631818BC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2A0FE635-2764-4B36-8593-05E1DB3ACA9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BCC62446-9A33-49CD-B17B-FA0EA65124F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97C98D6C-0935-4CEA-A6CC-7CE454D1DFB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6932F74B-2AAE-4B4D-B6B4-067A9642A91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4C3477A0-53C8-44B0-8E19-EA80A0EE712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3558037F-E91E-4DFF-AB16-43C06A9704C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E3466FED-7317-4DFA-AC51-BAE05B64D0C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9B1A77A8-1264-4EDB-8EB9-66015AA164F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FB84865D-18C1-461F-9AC8-0622BD17EA5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400A4115-23FE-4B36-8B38-64FCAC0F28B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2085E5F5-6AA1-4128-B3B5-2205E89383E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6F310900-903D-4E46-8119-F6FB6F4EE86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3A4BF202-DC5D-4ABC-B0AE-7D954FCA46C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424F3375-9CFA-474F-A397-6CA09949B2B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FEF494D8-EF9D-4772-9F4E-679D87B0F4F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8AD19889-C0C3-4E14-BCA2-053A3CE225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72D20731-1E1C-4D6B-A377-AD0FEA14D72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BE513E0A-38CC-4D95-B95D-A67F496AD07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0469C22C-6459-4C7C-A6C8-67F0BC6C895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D7B16548-1291-4E26-829F-8A9D7FACE26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7E227265-6D78-4B1C-9677-95B5A8E34F4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FA64CC23-AE10-41D7-A103-CA8DE9B187E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D13FF5AD-8934-40B0-9798-94D4FF8399D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9AF7F033-0406-4928-97E7-B3096419575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35" name="Text Box 1">
          <a:extLst>
            <a:ext uri="{FF2B5EF4-FFF2-40B4-BE49-F238E27FC236}">
              <a16:creationId xmlns:a16="http://schemas.microsoft.com/office/drawing/2014/main" id="{7E5C57EE-4DAE-4084-ABBC-D455D45E2D8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24D04188-B4D4-4D9B-964E-97B97A5C761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F9435BE4-C644-4CD5-96F7-E2CF4893DE5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E250124F-52C1-4468-8A18-006192AA71A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1366B816-E382-45C2-8A23-2302E27285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9934676D-2CB0-4A8B-812B-A3543AC0790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BC943C8C-DA43-4FA4-A913-45C1866FC3B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E966CC71-723A-4809-80BE-507BC57FA6E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FBBFC49B-F2B3-48AE-B8A5-25CE986689F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AEDA60BC-81B8-47A1-B698-E42060797BE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1596FAED-302E-488A-8892-2031140AA1D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0CC31DBF-BE05-4635-B00E-F6CA248FBCE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1CA83775-D56D-4C45-B4DF-C8AB23D9564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6EBE2137-B799-4C85-8204-3973BB6F675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2BBAA75E-8F4D-4274-B24E-302CCF22B26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58A36BCB-D24E-4CD4-8862-EE1BE12FBAA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842FE813-E45B-4AB6-848D-F3C6A8FAF8F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288073CD-7533-4740-941C-215262CAC16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97C48656-0902-4F6A-A798-F838E162CD1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99867345-4C0F-49D9-B83E-0A1879687EE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9CFABEAE-731D-4480-9D51-3C9B137142E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DCDC7DF0-D0F0-4AB1-9D43-B76B5BE4CC6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E106D979-EEC7-4277-BB24-39D859B6873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id="{95CB3D30-9E11-46E3-9776-9FE62D1E015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008E5862-1926-439B-A017-DADFBE88D53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FF5453C2-79D8-45B0-949F-0D409753996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6863E82E-8DB6-4242-8097-0F2E24BCE96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E034FBA7-4686-42A8-A8EC-FF2128E9013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E2B332C8-30F4-4A0B-AFFE-6F4A1B794BE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FC1A5086-DDAD-414C-9471-88A8AC80749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024F7044-DA76-4F4E-B6EB-A7275C1131A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0A2AC433-6CD0-4E21-9E86-5554495E6EF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F06EF6AE-552A-42F6-BE43-E0431233B74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2BA282FC-B31C-4B1B-AB42-B192171EC3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07CC6674-4F0B-401E-9EB8-D57BA8801DA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2F59BE3B-C732-41F8-A80D-826FB238BD4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19450AE1-2226-4933-9AD6-68887521CF5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B3FE12AC-7050-4B5D-8E3A-B2541058334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B841C317-AEEB-44CA-B809-0F398274419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278C26BD-4B5B-41A1-B18B-CC024B7D88F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1DADC119-E118-49B1-BFF4-EA44438E40F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CF7D724E-1F3D-4EBB-AEB6-A5E59658FCB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088F7546-9808-4ADD-A97B-690BAEBA7C1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27D95DA8-005F-4424-9CB0-8491F099049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C4CD1B8D-FA68-4FF4-B83C-1CD77FC7DB1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E26A9E78-086E-4204-9823-BEE0F183DF2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AB7CC686-E5E5-42EF-8C15-B31720118F9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3C39CEA5-13FB-4F5C-A56C-8F1E893265B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D5A471E8-E3F2-4128-A6BC-3B6587F9DDE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3DB35C2A-CAE1-4636-95E7-32DAF4B0AB8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89F4160F-6E2D-45C9-9632-AC8EE24E24F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C9CE63D5-E1A2-4972-9C04-5A6ABE4C009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7FF3AE0A-8D59-4C9F-B029-41997BFAA5A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83DA40D-A82B-4CAA-B403-351E51E8FFA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30DCC46C-A9E3-4C3C-B383-254A177D998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53F6EFAD-4476-4A0A-8AB9-D9EDFA0A581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19F5C114-6F48-4718-9B8A-812A98A5DD0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7D5FD900-0E36-4965-9CD1-9692D9BC423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5066154F-65AC-4DC0-B965-BD53B14647B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64D2AD3A-A0CE-46F4-BEFA-6A86FEF33D5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3637FFC2-4739-440C-8E18-4751A94C9FF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63E74574-09A7-49EA-8BCF-70EEB08A453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1582406C-8CFD-4894-BF0B-7470D918893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8B1EF1A8-62DD-4370-8E1D-1FC2A053705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E9CC03F3-7819-4DBA-8C8D-4FDFEA28BB6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F0907E6D-4DE1-41F3-92A3-E347B90CE12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5D3D45B5-139F-4BE0-A4F2-6EE0DDFF956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D467C9DE-C4BA-4813-B672-EE6CC2270C3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77AF7D3F-2C7C-47EA-AA84-4DFFB5AC3BE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FA6BB69D-BEE3-4C9C-B832-95837F4E048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CC69C210-B472-4515-954C-16AEB694D9E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947531F9-727F-4EC4-8F9B-A8D9B4C2B34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41A234F0-61C7-43D4-80EA-B1A015B3B55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D0A010E7-4E21-4169-827E-CD4F26EC10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C8622E2C-7A63-4255-97BE-928AB0B4A5F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6259255C-D04C-45A3-974F-7AC55E22D26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ACA24CB2-0DD2-4CE5-AF8C-12A3C02D87B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5A4B3829-7C1B-4E10-89C7-D305FD014AC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94231EBF-A359-41DE-A91A-7B0FE2EC9E5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C0C9BA6C-C741-4664-BAD9-6F793AEA051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5DF830AC-4ACC-4BD3-82C9-995EB325EBF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61F8E64D-3F87-4990-8B92-DEC358BC74E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428EC209-3BE5-433F-96E1-86145F5FB11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9DD98302-A489-4E6E-A41B-FF3A56A784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4FA9FD5D-DF8B-4512-BC09-0E9F97CB7DC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4C495008-F456-45F8-99EE-0CF7ED182BF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E94B9474-6976-4FEA-B991-458D7E75967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73229804-02D3-4C59-BA97-05860291C46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8D622E47-3AE6-4CDD-8D86-334BBC3556C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5815D76F-9C72-4203-8DC7-B7BB3B79B51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459E8EF7-9416-4328-B103-A2882129FA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2921B0B8-890D-4BCA-8CDB-F4A0F2BE001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1149E505-82AC-4C63-B408-BD77F9F7C7C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A88BD41D-0484-466F-9D2F-7ED2B9D3B0A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ADE82438-FED5-4BFA-A165-9EDFA443765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FFE5BBF5-E5C0-4EDF-973E-DD06C303A7A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C57B63FA-DE59-4107-B0CF-FDE621CAA0F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77B611B-8D6F-475D-9709-9BA221AE36B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F562859A-3FEC-415A-89BE-B41043D60B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FB5BA2FB-9C90-4099-B0B3-36EAC4E5DAB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61EBEA6C-0B6F-4927-95C0-68CBC0117FA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DDE6A436-B79B-4A55-923D-FA549AC04F5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D67F98F6-4D5D-4310-85A0-B353B042432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DF166075-D36D-47C1-9A84-ADA3BEE50BA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A8DBB5B6-8938-4BFE-94B7-2B021048172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844BF149-CCE4-4B18-B69F-3E8B57C50C7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39F57999-6A43-49AD-A6A1-74304C58BBE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5F898DBA-3B74-4039-A920-B06C812AFBD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D72970DD-385C-4FFB-80D3-EAC718B0B1D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819B94FB-04A3-4AD4-BCEA-8FCBD655F9A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A412F959-7C5B-4382-8B6D-3CEB2D84A2C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EE792FC7-9BDA-4BAA-AA5B-16385C9E80F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2A6C501C-D48E-4930-8A3D-70FA82C1AD3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1C841442-77B4-49B4-A0D4-DE768C2648A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E5D82323-FEB2-4986-8307-CFFCC319C1B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B50C28C9-DD34-4C8D-A7D1-F21EAEB9906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7255E5F7-4430-4B4D-8FB2-CD261219987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2984839A-9F69-412E-8277-3EB06097CC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90403CA1-5461-4A9E-A9EC-82DFC077106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5E9522E7-5221-443D-BB6F-F113B5C31EB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F7A15C2D-DBCD-425E-98FE-408CF5642F1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373E181A-F089-4C40-AFDC-A10B77B221D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0E3040A6-AD48-4AE6-83B4-8BC58454813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ECB0DBC7-F976-48EA-B39A-372CE918703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90B9BB96-C8D5-4FF0-BD12-3929341B9DB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C9E10F55-F618-4C8E-8F10-E30A0DB308F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6E8EDCEC-7397-4A4E-9B36-7445F7C6AF2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FD6FEA6A-CC84-4397-9989-CB0B86DE845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3AA15122-04D6-47EF-BABA-B5AFD06CBB7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82F86F49-EE9F-4418-90BE-2AEA8B3DB91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A9FB863B-5B50-440E-9BEE-7C9F0153C36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C9D9A16E-57CE-4222-9784-FFCA8339EC9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97B0E318-88FF-40F6-8D3E-834B85FD714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9EDD4A88-BA9F-440D-BD53-E2DA0AB840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E5A1574F-933E-421C-90F9-DA09C4B3B65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DD72A64E-3C18-405C-9914-6BAC160789F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78BAA45D-69E5-47F2-AD47-F534564104F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49601758-3DA5-4292-967A-078D7139DC4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21C0E5C9-68A7-4A90-81AE-45443131DCA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BF5A9FE3-25E9-40A2-B169-70E4797FEFF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8DB72E81-D18F-4A1B-A488-E587FE3FB24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40AD6941-708F-4983-A776-C9B4FB998F9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EDD3D010-0B78-40F3-9371-95A27EDB900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15E7D9B6-8AA9-4AAE-8F2A-BED237A98BD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5AA83950-CDEE-42BD-B870-547E2ACEE40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94D38462-1643-4590-9D07-74127008B8D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731DE662-44E1-49B4-9242-51EDB7C8A53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14A444A6-33AC-43FE-B149-51EC6F1BDFE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07B74ADE-F1B6-4872-A9FF-A67A07D2498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632D11F9-D9EC-4B68-86C6-0241413B196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AB3FB6E7-8461-4262-B7E7-E6D6CB51A15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DC001020-C7A7-49EB-A4AE-F0F7F00D880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DAD0CB2F-6688-4A15-9C78-9BB1DA48EAE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E18A05F3-0902-461A-89F3-8649248DDFF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45780DBD-86AE-4FFB-8C73-51ABEEBA4F4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5EF354AA-B650-4AE7-9D98-548F1F25C0D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4BBC46D0-65F1-48DF-8BE7-77618F7EC84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F5EE7894-165C-41BF-9712-C84581FB31B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A2565E8B-0E45-4A12-BFFF-1A95C4019DA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3287CC13-F76D-4C2F-8C54-5F770F7A328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EFF5D738-8B11-4B45-BE2F-36F2E308DFD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67A47874-6EAA-4844-A949-6B910D00518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A5D4463A-3346-4307-A32F-49F0DAFE8D2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8B3C599A-4361-49F4-B999-62D6CD2D1A1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CE281F2E-7DD0-413C-ADF5-FCC15462885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7ACD2FA9-2609-430F-A900-4345C0A25FC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77AC0B56-B7E9-4BDA-97AF-3A9CB59C4CE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B13D4916-CE69-4389-B517-207F1DA129F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66841EA1-9D09-43EB-A260-0FB380D65D6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B3226423-F4D1-4330-97E6-ED03D29FAE3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F86CEBDB-1FB1-44E9-BF79-CBA2AC27FA3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05057AE4-5573-422A-AC21-27117A1B25C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61038EDA-C232-4254-B894-2A0F256600B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BEFEA999-F9D7-4AAE-83E4-E4C581A4FDC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B9F3BF3B-BE45-42B0-A652-8178F263D13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7F2D95E1-C8D0-4CB3-9ADA-60DD6FEE73A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7DAC5122-4EE0-4904-87CC-C6F40D9194B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50204F2C-B1E5-4C66-9322-E940A93696A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471CEA03-B3C9-4174-BD2D-5C771888EBB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90C2D059-37FF-45C6-A3A6-8870B149B59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4E3FCA07-4FAE-4F59-9EB1-06D78354109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E46B45DF-2097-46DA-8B2A-1BB4FA0914B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C66161B7-99DF-4413-ABA8-E72B643E00F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263F0B1D-45D0-4F06-A719-F34FFC472B7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CCBD8ACC-6BD9-40FE-BA74-1C9FE4B4A44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F0F7E818-98DB-43EB-BBBD-6F4EAA4F49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F653B1DA-6797-4C4D-BC19-F81100AAF69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EF79047A-8918-418C-8FAA-D68A55B6520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3C9AE67C-16BF-40EA-A1AE-6265AAC76E6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7F5BC56B-B74E-47F9-A214-E40F3CFC188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E73D5C4D-3F79-4550-AD09-FB280EF97A2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400687F2-9E3C-4324-8574-91121F6FB2C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192DFDB1-C840-4799-8A6B-0684AE6FEFF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10E31C91-197A-4FCE-AD1D-C1454959199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695571FA-9380-46D5-9305-1C91B8225AE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DA75F4F1-119D-4644-AC6B-9C2EFC0C092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00963E23-0419-4145-B507-BC3E80A33FE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2E191F62-E98C-4A3E-97A2-21A61731E62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81B823BD-92D2-4254-9078-E35050AF168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96246B45-D1CB-4A93-9D26-C5DC082B0AC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89A9A37D-C48B-4589-8367-0749C28B3B2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55BBC6E7-3582-443D-8126-F9E66F20237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CDC9CE65-2025-4981-8910-9CB5EFBAEC5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744EECAB-CE20-4446-A96B-B9F08A0DA0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E69B62BE-713F-4EF8-9F5A-C5BBCEB19E1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5CB6201F-97D9-437E-909F-2AC855FA5FB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6D5DF2EA-B881-4F40-901A-BF7291B2FB0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A3B0855F-7ADD-4110-96B1-FCB459C405C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ABC85A30-CAF5-44F5-B30D-413A2AFF859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FAE8B5E1-FAD9-4A31-AA29-872B68E2994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11772098-B8C5-40E2-8000-2FE922136D6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043E0535-AFDC-4BD3-8349-55BC5483583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8E994ED5-262A-4122-B809-9B44C25E590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1863B390-7600-4A05-9757-AEEDAFD007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B5336CF8-1679-4915-88F3-604FB5D5EFF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BDBA826D-8068-4EC8-B6CC-AE71285C5E0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CA92E94C-C9F6-422A-864B-8D43DFCC8E7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BECF11E8-1B13-4C0C-8AF9-A33F33471CE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2506DA42-40C8-453C-8ACF-87E56B31F44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88C77B8A-8EC8-483E-A6DC-D9820C51EC1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2DF49D80-15E9-4432-84A3-0FC376FA95D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F231FCD7-8FBE-4458-A954-10551FFF3EC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82D53775-E46D-4D51-8CBD-4AB106165FF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FDD59472-7737-4C12-9FC8-37F4A9C3765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8C425219-1C66-4C91-AF2F-B20CA799DA4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84B540FE-9053-4905-8B16-49068DE3697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39449E45-C954-4E1B-B6D9-4B450D8E568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177AC478-8D53-42CC-9954-409F4E8D7D4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F574E3B4-9261-42E9-A702-1ADC1F35F6A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E447454F-A204-4431-9257-56D6242ABE3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456E729D-EFCD-4D77-8AF6-BA625854B1F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7E187CA4-A077-4DA1-A23A-2AE2A01B60E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77C3DF25-AF45-4615-B408-0522D905AE6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9C7B4074-E1C7-460A-A235-F7590CFB369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F38966B0-7CD0-4252-9495-5021E671623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9F093A82-A83B-4C9D-957F-BA1058FC242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8A26FF3D-0AB0-4D83-A381-991C8F7A0C6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8FD84A91-DBF7-4355-B902-0E4A6D5A436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E722C54A-3E2B-4210-9D3F-C5A5DEED1EB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2B9F8033-B2BA-4BCF-AF75-FCC7E794901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07C3547F-BFBE-48E1-ACAF-6F6800B03D8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DDA2EB3A-3C93-477C-A9AB-9B882FE8EDF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9D52A9A1-A6CE-4366-9C0A-5E2A39176B7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A530C8F7-2A6C-41D8-8FF5-02D72E6DF4F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91FB2206-F03E-4CAC-9274-FC534275579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96DF7783-BB3C-4015-88FB-3259FEDABEC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06548763-F94F-45C6-9E39-B4D4F1A474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0230834B-9962-45B0-AF51-C6BDE77CC2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06AB0D62-5673-4D27-9EA5-A08ECBA99FE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C4538A47-5CD0-48CC-90F9-DAC5BD01EC3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CDECCD33-1186-42F5-A04D-AE6EB20AAB2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D324B1A2-FF3A-4334-B379-D2BCCD9AA6F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DFAEA3E3-07A5-433E-9449-7EF5225D1E1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9A44605E-897C-42F3-AABF-66D0B29E080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ABD29A59-FE8B-4162-9D92-759158FD28A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7E95B4BB-7315-4B01-A04F-CCDD64464B7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D02D3586-4677-4350-84BA-AF05DE02232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387B86E5-5FD5-4E1E-A077-1D954EE4FE2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2A0215A0-E961-46AE-8A48-2BB7254193E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92565764-5969-4F15-841B-02D22F9A08F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13041D32-C5B3-4DAD-865C-F83C15D716B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7E29F3EA-8E92-4546-974E-2573312F6E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ABB4F451-5A0A-4E81-957D-E20AC67F34C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AD5521C0-87E3-435B-9988-F437B41ABDB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72DA790D-3B19-4ACF-8ED6-2FF99A682A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D48E9C57-590F-4805-85F7-8671D187187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E59D4866-4883-46BF-9B0A-A9DCB0C6ADE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D473864F-ACD4-4666-A7CF-0DEFEA135F2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57D1C7E0-B9C2-4A27-9B0E-0194101E595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35201AD3-D4A3-445E-ACEC-723D9E820EC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0C97000A-4943-448D-AC7D-F57E688817A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EB5B0F67-AFC5-4306-81A5-0D9BA6F00EA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F59C542F-212B-4674-A604-3E9924732AD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673DA566-BA26-456A-963B-3E6F1033660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CE7958F6-99D9-4904-9FC2-710D1E8263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31CA7B74-C81C-46DC-B224-70EB6775DBC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A383A96E-674C-429D-B08A-EE1515AA74A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A6240037-0729-457B-9B0C-CF65B0F6A80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3710089C-28A1-443C-9465-004CCF156AF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0E0FE5EA-3BD9-462A-A12C-FEEAE926D0C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748A95E9-5A9E-4E46-8A05-99DD350260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D1889199-5C30-4E90-A8B4-8CDEC32B131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30A40FC9-E281-4231-AE93-09CE29EDF67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34B9BA77-B909-472F-98C2-9E749B60D54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760A20F9-FB02-4DCD-BB54-BB2D5E6902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24E78193-9C80-4840-AC18-85440C0784E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527CEEF4-F509-4809-A38F-091797CE19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EB50F140-2844-49B9-B45A-41A4F8B3E39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20E61F36-CE58-4268-94AF-6C8993368F2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AAD9D387-5F00-4795-AF77-82B97024979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C3FC36A4-E76B-4296-935C-6881C5879D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4ECBCDD3-6C79-4F9C-8E43-5843FC859D0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2CA4AA45-3F74-48A4-AEBB-C109DFF2B4E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EB27A27F-497A-4195-B3CD-04794B2DCB9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84A1EE87-1363-4B86-8AD9-8151C18CE1D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BEE53E95-DBC0-42A0-A495-D18C39EB96B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DB4A61CA-DDA0-459D-8959-0D1C4430904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7C108B41-D3EE-43BA-BA77-259E64686C4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95222F36-DE6B-4D44-9222-0C5EBE136F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8090238D-36D0-4CB8-92AE-ECB7E8B0441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CE7C7C3F-3461-474D-BBD8-168F60C74B3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87093ADE-69CA-4356-8FDB-3C582BB775C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5A3F3B74-9326-41EC-BB36-42C98798A64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823917A1-9F80-4FAA-8537-C47E7ABA4AF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A7CEB235-81E9-47A5-9BBC-346D9498B82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87238F44-E9A1-498D-A926-5DB8EACE407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552F65BD-1B48-4217-8E10-5B0E6F33AF8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0FB5D302-D6C7-48D7-8294-02B23498BAD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96BC0B2D-2FBA-4A41-A94E-296FC7B4AA3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6B190184-C010-4720-877C-6D7878E1C94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AD8D06BE-ACAE-4058-9C6D-E737762E968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D3C8996D-36B0-4E22-8AF9-F7D396989F2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48A95FEE-96BE-4962-9B16-3ADA6FCE05E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79371FEC-2073-41C6-B1A5-84E3A5141C0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CD146CFF-6714-40B1-BAE9-DFD809E8D9C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EBDE3A44-96CA-4D39-BC06-DE1C5A5A9EA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0648DB3B-32F4-41E0-8DA4-FBD6BA34619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E2FCDCD3-1FB3-4052-A8E7-37D762E9097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84241B30-E74A-4C47-A3DC-6298334ABE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BD1F2663-9146-43B4-9AF1-29460347D22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95C6F25E-6771-40DA-9095-4FD449BCE97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D5611ADF-967B-429C-B3B7-9F4444A0AD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B6FF9663-D26B-45EA-BDA5-0F4BA47F384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FC5E84DB-E896-477A-8273-4020C42A612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7DD2B785-2DB0-4B13-BE6D-47B8E068D38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6384ECD9-D3E9-4046-A7F7-77064CC2AE3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73477EAC-C40C-483C-9AFF-B0AB27AC5F1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79959BA2-E44D-4EDC-82CB-980F9A960F2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AED78332-4C48-4EE8-97F1-B73A72D6556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DBE4453-8B76-484F-A674-AAF0A76D310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E8464FA6-4502-4866-B036-3B22869AD3B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A38979BB-1DD2-46F8-A2EE-5DA025993E9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9B5E70CF-4911-495D-A7A8-6F013F14C70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3F6325BF-DE92-4D00-8828-A57F372E290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88F1DC03-DEEB-48BA-B95F-A77E20292E5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13D191C8-499D-4DFB-93E1-D29F4CC769A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C1B35B95-D15A-40ED-BC8F-B47C23151C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2D4A7ECA-80EF-4E86-9FED-F821ACB4E1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F9CBBCF4-99E8-4982-A13F-0BBAEA84E5F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FCC70907-2125-491B-897E-B94E7246DBD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2691F9D4-CBB2-4DAA-8A5F-D313A3ABA11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F9E03285-50AC-4D36-9CCB-B6FDBF0B63B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3793AB3B-6E95-42DB-974F-E0563542193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79C7B6FE-56C1-4CB2-AD67-23BC8F1D3AD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0FBD50A9-6C3C-4E14-8A30-9A226E32C29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8D9CC13D-6888-4EBB-8B0A-E174BA74894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C13EE4D0-8BFC-4C0D-A23D-C1922BEEEFC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0E3BE86B-BB98-4EFF-ACBF-BC8E7FF3CEE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B379EAD1-AA9C-4036-80CD-9B91F6C8E45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4235144F-1A10-4BC8-B32E-75AEA3981E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242BE524-4DF8-4270-BA7E-45E447E21B2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EC449ABC-A724-4786-8A9E-DB4D8F9B85A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05268937-4D54-4049-A036-2D4A17BD240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C4F85026-A53B-4FAE-A0CB-D884DEA339B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F23548C8-D1B2-4588-A684-FC36A91C86C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743043BD-1895-445C-B441-1271D654E44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84D3A9A8-40E7-4A8F-AC5F-BA69A2B2CEA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C5DB3332-9461-413E-ADCC-667DF3DF4B6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7498052C-FDE4-4AA7-B733-B6FF367DC0F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48710917-2092-4F41-A18B-6330FEE2F97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5A591D04-C5F1-4982-A838-29056DBF260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F6CA52BD-8D9D-4476-AC11-B5A15E8B034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9158ACD6-D0D5-48CA-A34B-79F2420931F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42135D7A-5EC6-4E53-94FC-5CE45FBEB7E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FE115C37-D87E-4600-8258-0848D6BA02E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70AEAD5D-0CAB-4575-A334-96B8D459954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246AD1E2-5C82-4603-8A40-846E8A0E43C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20D154CB-BF4E-4638-B910-F9C54483C53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1C3BCE8C-D365-4B42-8D7C-6275A61D33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FA21558D-074D-4577-A2E1-815AB84A1D4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689A46AE-D856-4B9C-9603-D72A6121FEA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D2A12E68-2D4D-41D2-B077-72BC4731F27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015098B7-5373-47AD-BF0B-5E6D5D025E1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E831C71A-5522-49AA-AA7E-F8602D517BA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6FFBC482-3483-4890-A54B-5C2C4E3BE6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7BB2F28E-AFCD-4542-AB01-A390CE1671C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C49DD290-1CF3-4F68-9099-DABB571FADF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D88D334F-C92F-4F71-A5E8-6EE360E864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6D87ECA7-98C2-4FCC-921C-DB7F51CC9CC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C6D995D1-5931-44B2-83C8-9940F78E5C5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B68A347B-395B-45E8-B8CC-47AE7AF0EC9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48B9C1C4-2631-48DD-B187-80E4915B2C8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E1CD60CC-7FF4-4DAB-818C-4828CE617B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6A303DF7-157F-4866-8F8F-98F07B8FBEE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A291527B-A1A5-4C86-892D-4E61EFEC4E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86660FF8-BAA6-43A4-AD62-C0FB589C43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4B12E397-5737-458C-8B3A-067AD48743D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6AC50B52-23E9-48A2-A0D7-1CC8E71F4C7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583B155B-8FCA-41BF-9BDD-E339C1B423C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8816A2F6-7CAD-42B3-B110-3BC5B91FC0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07152C83-EBBA-4508-89E8-64E21FCD59A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8F5ED32A-F2CA-4404-A31E-788531EE4C6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2AAF8459-11D3-45D4-9907-7ABE42547F8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497A068C-EE1D-46A9-9790-E1650BB19F8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A69D9921-BBF9-4DE6-956C-EFD7308DF9C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BA398594-9587-4EB6-B42A-229AA735439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327109E2-88CF-4EEC-99DD-7BB4DECE0EE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EB084F33-0C13-4BC7-BF97-FCFD9F1F085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A76ED483-376E-47BF-B1B0-0549C618D8E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D8F899D9-3688-4C82-9301-5516B9319CC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7C1AC397-A106-4A77-BDC4-ADDB1F04BD2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2F5369D8-6C0E-4C26-80BF-74D7415A325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05D1918F-D60D-4317-B195-4B833CA8C3D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17AF6524-282B-4C4C-85DC-57208867A3F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F4838EC3-9B57-4340-BA4D-6127848C6F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679FFCC0-F383-46AC-A54B-18451C1DB9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7F09DC56-D46D-4300-9F9F-A19B621F0D2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AB95E72A-AFA1-49C4-A3EF-2A6F3BA79C5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1DF1E9DE-258E-466A-A8A4-EF0FB433DC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2EB7DF86-0AD2-4AC4-B6B2-D233A6456F6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C8FF4DFE-7CBA-4170-A2FE-DD962A78F68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BDD05BA0-3442-4558-9E3F-062A7DCDD52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3342C1C9-6D7E-4BD9-8202-DA27319E3BA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9F2D2EAB-4505-45B8-BE7A-64F02AFD541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CC952762-4081-4302-9AC3-1CF5E7FDF7D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EAD44688-945E-4690-A7F1-DF8AD9D2F7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B925251A-0B5B-43B5-ACC7-4304B1F2FDB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FCCDCE89-D2D2-445E-A6A1-A90F4DADCDC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1B28DAA4-AEA3-4A54-AE62-2E17A680845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BF883DBD-DBC7-499E-8808-FCD46B107D9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C185EABF-A532-4FE2-A7A1-E08000875A1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1787312F-C336-4587-8EB4-25DD2E7EEDE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DCA3C3C1-C650-4122-BDAE-3573F660049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B99B1D32-44F0-4F0C-BC23-9CCBC730649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ECD9F2D4-6EDD-46E9-B401-758AF837843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3E987577-BE2E-47DA-8FA9-0B107A5AF14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0A7A6698-D4BE-4271-B2CA-28B3E9DE5C5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5D590F5E-E06D-4BE6-A22E-BD8C03F9122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6AB78D90-F86B-42D8-9A10-B3474F9811E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F1DC3D96-0DEB-43CD-A617-FD9E894DF80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4C0162E9-08F2-4FCB-9A79-0558410E6BC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77D76EE0-393D-43CA-AD72-B6B70E95D08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14511FAA-FF84-40E7-8BBC-9FE395B275F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F29ACBEA-0893-41FD-AB70-01969B04F45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241D1240-240F-4774-9C5A-09EEA0E488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EB09FEF7-B015-4B80-ADF5-018C7F25C50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1BC436DD-CAB7-4BEE-BEB7-EC5B5C7269F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2B107DC8-DCFD-484D-AB2C-C99BCC0F3C2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B1BFF3AF-1A7A-4EB7-9BC2-24B05DA9B28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E627B5C4-2429-4D46-B5E5-2EF2C15F142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19953D2A-39B9-4DA7-8C99-F86C4B53734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ED7BA1DE-10B9-49EC-9C8F-0F2646E9098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2CDD5AE2-DAF7-41D1-87E9-FF1D4FA2F9F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6C1DEE23-77B0-4599-A5FB-6FFBB909647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3EFBA396-38A4-4DC8-B0E6-12A765A7A25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5A708020-E85F-4C8E-ADF8-62BADD4F5F4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D5B60054-93DF-4B0B-B343-8CD1C5E1E09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4E85CAD0-3BC8-46A8-8167-E764CF65AE5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7C38D400-76BB-4CE1-A960-97DE934B3A4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13AB9A91-B532-4DA5-97C1-D329FF92C93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5D929023-1ED2-4218-B316-E2E3069FED1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5AE04B8F-29DC-48C1-ADD2-00113749F34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07D87469-B1D3-4AA6-9901-D8DA01C2F80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2F0794AC-B4B4-46A8-BF59-ECF5867355C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A2E745E6-3C8D-498F-B3FD-761026DF23B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3D58DB10-B7F6-4513-BDA6-48F8C7D66C6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E2FC5692-851D-4AFA-A992-4E1E4A23ADA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B3D8F5B3-C569-447E-8ED3-19225FBFF9F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98025FF8-32D6-4DA9-AFE6-A6B927AC25D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D629303C-A54F-4FED-9CDC-F7C0C44FA2E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6E087583-1782-4221-BEDF-EA1FAB7086F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58D4136E-8051-4213-AAF5-814C9E86B8B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E7FA55BA-DB0E-4497-A1A6-36C3A9F6276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8E920FCE-02DA-439A-8313-652310F51B7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A5E1209E-2B59-41C6-8E1A-C903C51252A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BD37755E-6801-4E53-ADC8-82C4B18B77B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1D4B5757-6DC8-4BEB-BD2C-11937C0FF99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62E32939-93CA-45EC-AEFF-FC076FA2A1F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F105EE46-C329-4A76-B8C8-BF850FD0099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F20242D6-2EFA-4C3C-8587-949DAC22F09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D710C011-7DB2-4B28-94B9-E6FC90FFD4E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6C70A339-4088-4796-BA1A-36C7E2B0D98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D426E469-5630-46E4-9019-656D0F1CAE4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90C79540-2240-4746-9C5A-EE816504F46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27D129EF-7375-4FB2-86DE-7C43C0FD6F1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AC50E004-B047-460B-9CE3-E8AFA1D6491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EC93B71F-C775-475A-AE7F-A1F3088411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C4516155-5C7B-4320-B9D1-13230DB5CB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CCAC6376-543E-44FA-9391-B663BB8AFB9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A326C8C9-B86E-4156-A636-0E7E323364F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4038EE34-62AB-439E-AE57-091F19AB487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54B6A211-DFBA-49C6-81D0-757DC26A760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384FEAC5-613A-42FB-8E3A-11FA738AA99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A1A7D3B3-7AB2-4D14-9550-39EE8D5A159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7D8A553E-A5E8-432A-B73F-49A3A3958B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0B5B61CA-2813-4651-A7DD-976AA4E7494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473CEC54-D0E8-4430-8B8E-01D8C550F8F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F7834A53-B2A4-4715-B1A1-DE4585727BA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8A469C02-7748-4A4B-9DC2-40317F74667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C9B98DCE-0D22-4997-AE6B-12E79FAD176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9A620B2C-C729-49C1-A44A-8C9C35CBB53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ABBC14FF-DCB5-4350-B97F-09BCA2CA2C1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25CB02CD-D451-4E18-9A73-DC5DEA26808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39A7E6C8-EA8F-46AE-8200-F785F329E48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2049BAD8-0C29-4C8F-881B-507B0229155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448A9FCB-E2A0-4CBF-9734-566305BBB3D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CD104167-E52B-490B-ACC0-E8F43CF3637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C2BCAFBF-4CE9-49E3-81E2-713B770170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27BE7126-4935-423E-B76A-4474AB8E2B3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02B16A2E-8008-4C90-83D6-54A60C8DC3C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A398C32A-07FD-4AB9-938A-A693234F19C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37B654F2-F610-473D-8A33-7B26B7B4FC9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7DE2E5E8-59C1-4904-92EC-72EF8AA6FE8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38D46CC7-19D6-4AD5-83F0-C8D7C25B597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88262FA7-4C64-4F54-B737-55AA3E6897F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7FAECD1B-AB04-46B0-A2C6-3652CCE4446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4A68585B-5738-4588-AB64-22543C87AF7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5949085B-56F1-437B-9BE7-3CAABD52E8D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38989887-7275-4C47-BF8F-B124B3AD3B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CAA1837C-CD46-47BF-8623-EBD134592E2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D6182EC5-26B6-42C1-9E29-89B412533D6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59063BB7-DE5D-41C9-9AB2-2967712298B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3DBDC3C2-2048-433F-95BA-7D9E461D69E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C0053ACE-DEF1-4C84-AC5C-402C6A93C0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BA0D5A23-DD0D-4511-AC9B-79A7E02981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7DF591FD-6ECA-469D-9DBF-DADA7090E0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BA59293B-E6B0-40A3-821F-59F571A97CB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111C6D30-EE30-437F-B824-87E15EC16D0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7A216801-A618-4A6B-89B1-E2E028AE879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EF4DD8B9-A124-4E20-867F-A4410CF13AD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C12DBD3C-D091-4CAD-AFC8-D66C3F583AF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D6248219-03B6-4BD7-BB97-07534264338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CF6B7624-D8A2-4A0E-9E80-4549E370D10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A98E48BC-7CFA-4C3A-B21D-1D15F114132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0DB97412-8ABB-4285-8FC1-C686D1D4BB0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383BB008-4123-4284-82E7-7286478577F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D7D2DA7C-55B7-48C0-900F-280551329D8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9F51A555-F69D-4E10-AF33-1C1ED2D29FE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1AD75A87-4DEB-4D53-9981-C600A00246A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F7B487DB-D997-4EA0-8390-F33C93491C3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41ABB9F5-AFAB-4E20-9683-CCE9D5AE309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437566E5-359B-463C-B46B-3263FC3A472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35667913-41CB-41AC-B8B5-CA3AC87EA13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128EA3A5-6D8F-4618-89E4-F59C66287DE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F5763790-4DA1-48CA-878C-E4BF960704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9215033B-28BA-460B-9F79-830E2C713E2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D7951AA8-CC68-4114-B6B4-03072A20CAE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4CDDEB45-0B7B-4F18-827A-B7F1B746DC2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9944F758-A2BC-483E-ADC1-B3F68436367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923EE85A-4335-4C93-821D-1C91AF5B6F9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11FEA0AD-F15D-4199-ADA6-968FECF5C35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30B0EF88-38AB-41EB-B851-C98C5ED06EB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A9D1F311-C709-48A3-920F-DC0DC1F8A82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AF1A19B3-9BC1-4913-8660-213AE6DC209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C79B38C8-B1E6-4708-A802-DBB33A25C92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3A8E2680-ACAE-4EF2-BF4C-58D4B9C5684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A680A68B-E76A-448A-9420-C30A599FEA3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BF373E2F-0ED6-4CE6-9535-D90107A1C28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2F8D553E-EC47-4BF8-A7D0-037269216E3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AC096B7B-1567-4B6D-833A-5D92D0AC382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80666259-3B03-4A66-B498-DCFD98CC728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A80354F0-7CCD-4800-AE00-29999B0D0E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254EF2D3-7481-44FF-80A0-68FB2D21BB7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4AB3F8B6-0DB3-40CE-AB1C-35371CACBDD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3CCCC966-2FA6-4654-A962-6741D4EE56E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58A53479-1CF0-429F-B421-DC8BB05D005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3A5043AB-F846-41DA-A493-5E112DF58DA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8DB9DC47-73B2-489A-84C8-0A4E1C4162F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EA747090-0177-4C76-8D2E-3607ED72D39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51566621-130C-40C4-A864-3DC936A2B40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7F241285-CCF6-4441-9B91-7FE48069B6F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D37901B5-A063-4D47-A432-B5B2884C46C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140514B8-AA69-40D7-8B5F-10F4E147A3C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678C2964-4462-46C1-915B-5EA162B75E0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9979A557-737B-4FEE-9BF7-DBB60B23CBB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B1311F6E-1D16-44FF-97F5-78437DB36DE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7E1A420B-20D9-49CB-906C-584BD8C33B8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BAB49F7E-2E99-4550-BDAA-69583A17749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64CB4825-4B59-4A95-81F5-08200647200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7D9E46F5-B9E4-41E5-A9E4-9C04A7A5041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E26FFB8F-117F-4F41-A855-1AAB13FA800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46008AE0-4500-4F5F-89DD-92D9D681766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8CB2FCD0-44F9-484E-BE39-280D9CD385A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85DDD2F6-2158-4F67-8C6E-D0C1288CC7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20827C08-4D41-4BC4-BA46-36DFCFEF4D4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64B9DC2C-6584-4FDC-92E5-3EB20F7A779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D99D1A8A-DEB4-4A5F-92AC-010317A57D2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2134AF62-B482-4F4D-99EB-C94E3172FA9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70632AA5-E67C-487C-A2D9-C102B64DF48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FDC9890A-5163-43FF-B54E-BA80F7C85E5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114E4351-2CAE-4C25-A528-E95C4B9BC23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903AF226-8904-4CC0-B25F-7743FB7AAD3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7C0DFB33-EEBE-4E6B-8471-A4A5B8B0CF9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11F9D635-6A76-4734-9490-34BF14B6FC8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AF0336BF-A476-4178-987F-B0BD5CA9417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84A140CF-93C1-4226-B210-33A3CF80FBB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F0CD680E-A0C2-47F4-B8EB-61513E33F5B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C4BFF2D2-BA52-4417-940A-EA861E4E61C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B654485D-78AF-4E0C-9412-21DE98EE60C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57B68E22-B3E0-4665-83C1-A5CF1578919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87586E58-DE4B-406D-9919-2BB754EAFD6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77EFA63E-166A-4B7B-BE7C-8EA0299851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32A15C44-F1E8-448E-B187-65E7363C0E6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1355D74D-9060-415B-AB9E-EA294E62B06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37B14C7E-950F-4778-82FF-842AFA81F0A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802B5F89-997A-4A99-BCA5-9D614427849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063FFCB0-33CA-4BDC-A43F-B9AE486922C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247C37DC-1625-499B-86AF-524590780BF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76524981-1FEA-4BB5-AB69-2518F9ADAB5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8B07AD3C-1994-4935-9496-32BACD2626F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C6A4C8FF-B276-4B14-9BFB-8AD0DA96DF0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F0D35D61-62E0-495E-82EF-A6B1F2C1EF4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CB95E4D3-8BDB-4546-8785-FD29A16F5DC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94434028-529C-4B19-AC4F-C09C70988A4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347CC9D6-4934-407B-953E-32F62242F6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146EEE28-4D8D-4363-B356-0C565B99CFA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03810AB8-A719-477C-BEF3-FDCDF1EEA42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34635FA9-13A9-488D-A392-FB19D8D9256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6BF6F0F2-ADB2-44D7-8B8D-C6B183EB1FE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1B5E3145-8AD7-4253-92C2-28501ED58A0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ABBA93B8-E7D9-442D-820E-D92889C7E60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7B1F3C13-CF9C-4F42-AC9A-47FACB32522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324714DD-E4A8-4BA9-9EEF-3EEE4503120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4C40D922-2A3A-404D-993B-152A5EA7C7F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FFF61706-E753-4085-B08F-EDF438FEEC8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DEF4F342-9641-4B7E-B38A-DE4F027B73C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1B8D1EB4-1712-47BD-BD16-A2305E0B1AE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7054F016-856D-48C0-BB60-A9741190EFB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7F88E208-DCFF-429C-ADDD-77ED2F78F44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7B0F4570-526C-41D9-AAF2-88ECC822C4C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789D4EAE-6B8E-4895-8777-7A21E32375E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76B8BBD3-DF70-450F-B3C7-1ED705177D0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47FA5EA2-EA15-4444-8222-DD00F147D1F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91D0B147-F18D-4F4E-8A80-96F0CF83D5C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5C7D8AA5-A108-4B55-B032-4A5225EC23B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10222633-AEF4-4803-9A0C-FE539657DD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C9E9E44D-1AF9-4FB1-B627-6B0A50276C8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DE395F73-916A-4930-BD99-84C8DAC9F94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4FAE71E6-031E-4872-9FCD-C8018815765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294A25A4-568B-4154-9967-924104A4327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D01D3FBB-F6B6-4CC4-A3B4-0593CD92D10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6B431EAC-2847-46EF-855B-904BF958A88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51B2E72C-E96F-48C4-A79A-6B5F49D8A29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6A0315EE-74F4-4186-934E-66638F616C7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E7F7A687-224C-497C-AE75-CC8C2B2857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1375D0A7-BCA2-4028-8B9D-AFCF9453288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EB7EDE0F-5A77-4B6C-92F6-172BB4ACD96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0C21C6FA-64FE-4A11-A646-5B5C9388B9E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18B4FACF-C56E-42F6-A216-B8CA8584AAA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1D10086E-A395-43EB-AD85-A5CE53EAE3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4AB04018-ABE5-44D5-A44C-B5ECC9D5A37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A2C7829A-57CD-4FE5-A474-563F64EFFA7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B1959BC4-4754-425F-97D7-AA954F4F44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918BA6EA-1A01-4DC8-BC52-D04BC34ACFD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F9999D5C-F67A-45F1-A591-383E4CB7FD9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3B84CFF7-EC8D-4608-8B34-7E8DF59CFB9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705685A2-F5EB-4FF9-A3E9-90552C41C6F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084B3066-DF5E-41FF-94D2-FC125D745FE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7CAF0417-EFBA-4EBA-A6E5-62821F76D48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F4C21B52-89C1-4951-836E-9BA65E49360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E53865C6-9347-430B-B16C-9FF43B526B9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21E8D4A0-359E-46D1-A530-D5CCBFA60F0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E6348BFD-190A-49C1-B808-2F986ABBC03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D098A0A9-D2B3-4389-AE46-B8C96087807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BC9E5A17-ACE8-4589-9333-D970EDBE65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9C9AACAB-8641-4A6C-8CDF-29C24C96F67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4BC0DF5E-CB0B-48A6-A68D-76D91CD3F26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4D735376-2E92-465F-978F-2F1B6F3D47A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27F3712A-8D75-4F2E-B296-268A5EC6403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0A279BE7-2784-465C-B3FF-57F40FDEEC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530DF253-23B8-4493-B219-29266FDB410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5886D9DB-C8F3-42CC-83B3-7EAF8A8E267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E7A0E552-7619-451E-93C2-644522577EF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0EDC879B-EECC-4A75-81C3-EBC84FA0869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76BCE358-8D08-408C-A6AF-251F6260BCE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5148D4D0-D858-49BA-AC64-3CE2B586882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E6809798-05DD-4C5C-B147-640D9184594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1131459D-4352-4F7B-B158-A9D6E0AC442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B516DE81-D0EF-46F9-90E6-064DE1EA865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99B7A88D-5D7A-4F46-A427-FD63A5B16A4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7E9E65BF-4F55-4962-A3FB-C2BF308F298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E33B1E9E-BD82-49B5-968B-ABBB8EAD296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BFECF17D-E613-4FE0-B392-5525D013028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BBF2E88F-B620-41CC-AA64-DF1A30805DD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5B10A50F-B998-47D7-AC98-79F0C441A66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C022F141-B9AC-42FA-AE2C-478A32CE95E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EF18609C-B3EC-469D-AA22-27772BA9E5C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28261FC4-50F8-4FEE-AE26-CF7BC6E0C90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15BD6B23-E532-4984-98AC-6DEAE838A2A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959CC546-1CEA-4BE6-A70A-6902CEA56A6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3F143F2F-69C0-4A98-B634-104EFC1233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1152FB48-7359-449B-BBD8-323DECE42C5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34CAC16F-D931-4BA1-8DFE-9ADD2A1BB6C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9937F9A2-A32D-48F6-8E87-97D8CCF716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EC8772D3-7845-48C7-94F3-8D0A7B5953C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10E331F4-87C5-4262-BF24-0E6A4AAD5D2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C53971B3-02C7-4110-AFAF-36E4FE0A4C5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23D5655C-A429-4A8C-9401-E78D45F6989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A88E705F-FECE-43A7-8EBB-6B22A20844E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CA4DB069-76BF-4D88-A18F-0C851E544FD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316777F1-7485-4FB9-A355-9CA79F181FA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0613527D-4E92-474E-A2C0-75C242AB60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7B8EDABB-C268-4E5E-9951-73E6F87425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DE5D3BF9-40E3-46A3-9FAD-33F4BFC50A7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9E8BD8F2-301A-41A3-8DD9-6317E6A6F0D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9DEC2FFD-18D8-4068-BA2A-8B221AD5005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86DB13BE-7490-4826-A307-6748ED6B30F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96972874-8380-4ADF-B4F1-A5BC2B5027D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BC9AAF6A-0164-455A-9CF5-9390EFE1DEF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CBF7EA45-5287-4F1D-8B53-38DF3E6E948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D22C01F7-31A8-43A0-999D-2D0FFD0B1F5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7D97B290-205E-4444-A40F-AD69322E504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745BA5A2-1296-40CD-BC68-647DBDCB758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4A378AB9-B94C-41B3-86A1-821E6D12BD6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BF09DF04-3485-404A-944F-464B69FA9FB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DA9CB3A0-9A1F-4F53-B870-533D6D58208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6E46E792-1CC5-492C-8E76-6BEDFAEE532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86506811-575A-451F-8ED2-BCFD1075157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DF5E26E8-FE57-4874-AD10-71ED74D8CD9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14CC4D75-9006-47C2-BD04-0AF5BCDFD03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3DCC5656-1501-4FF7-830E-77F3B7F56F4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F21D55CD-0064-4460-9039-D9CFB47E726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AAAB4BDE-6094-4E51-8B55-5FAC3217BD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1225DEA6-2B9D-4050-AB19-667829C3B7E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D3B25CBD-B88B-4DE3-A4AB-47975C457A1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1149F42D-D0F6-4FA0-A687-F113614CA0C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8350EB0E-B60D-4E3C-A74A-AD5E6EE8BCE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99F7BC32-5ABE-4E5C-A4EA-96567228435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73ACC6D6-69CB-4A42-B8C6-79FFC856CC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D22A1077-6B3F-4861-9B4A-A51CC9E45A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3760F719-F769-4F15-A558-4887E0FC7AD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11432A81-C9C9-4002-9385-AF3FB845E64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4971E91A-4017-47BB-BFD1-808BC2C2F3E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D54D63D1-B943-4A79-8213-193A1E04301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174540A9-FA07-44FE-9191-821C309F7A8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EAB34B69-3840-4B76-9D19-B40142ACDD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41FEDC30-AF20-4EDC-9E47-F6405B2910E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5A35A20E-4FA0-409C-96A2-CAA806A5B54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D251CA23-CB78-4617-ABCA-661FD4314DB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F3F20EC8-AF3E-4B3B-98D2-39218BD9BD2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2765F42F-2621-4FF0-828A-8F06CCF31B2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F7B8740D-713B-444E-80DC-E1D01B40DDE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BE25DBA4-AC71-47DA-9E94-65AF35F6ADA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5D41DAB9-F342-4069-B1A7-2C5467B627D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7C4AD30D-983F-4262-8AAC-F01A285700F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0E2BBFE1-6564-41C9-AB49-EFE47C7912D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67BCFCA5-299C-4674-A902-C736A7D314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176565F4-4D28-4853-B2C1-E0F9B4BB427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D05376BB-82D1-4191-8F52-675B353B30C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68671C63-E8EA-472D-8CC4-C3CB5301A8C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F31EDA14-03D2-4A38-AF11-0F7B2031664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66AC9D3F-F955-4722-890E-35B27D93F7E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FCEE51CC-5E2C-41A1-94ED-F1B3653715E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2F2711F4-3CA7-480E-BF6C-FEA8EEF4EC9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02E7F2C8-6EC4-41A6-B805-45876C6A902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F26F34E6-0F82-4241-9E0F-4626124C0EB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7BC71B66-FB88-4E39-9F6F-268BBDE89A0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993328ED-E968-4A36-899A-8D1256BE091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3C9A2139-05BB-4B51-BDEC-25945DF2991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37B2F14C-6408-42C0-A912-5AAC4F0FD8B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DD69D566-598B-4DAD-AECD-5F5C5DC388E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9117D9E4-7A13-4F2D-8AFF-5A364C82731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6867BF30-0FC2-4ECF-8BC1-2838582CB73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C9A4918B-6101-4C33-80D5-FE6BCA09AD7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427F24F6-8CE2-427D-B64E-4121356EB3E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EE5C8CF7-DFDD-4B4A-BE10-0B8F34A1AED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8CC42430-8971-4399-81FC-E08EDFC2007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E03AA94D-3E69-4635-BC14-A936F648107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4158EBDF-5C51-4534-B3A2-2A3A4939CC8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66638B71-49D2-4837-A7E3-4B753918720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1B993D83-39B0-44B5-A9C0-8AA7CE2E4F9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33B3CA44-273E-43C4-B674-799665A348B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60D06509-1403-432D-B9F0-1A097419C0A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D0AE1D4C-E55E-499F-806C-1994D31502B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7859CBD9-2A14-42F2-9391-A3F13D18F7E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89865EFB-F18A-4E1C-8469-02250492950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E7D0B8BF-F3D8-4B3E-8563-BB27F5C51CB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2F9AA4DF-C7CC-4014-8560-3CE79D47634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AF4A6555-13A4-4FF1-84E4-3D90AD3D512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84F24021-B582-4834-904C-0BC0D3CD777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4B603067-EC0F-4AC4-8DBA-F7C29022329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C922ABA7-AE10-4F4B-965A-FCCDDF5A29C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0403A2C2-234F-4C87-BD78-D5E8A85C146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8449ED9A-4BCD-4DF4-ABA8-13F374D8E7F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79E1BCA9-DE05-443C-A441-75B9E37B563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67D8CBEB-5E75-4B28-A343-79F08119291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6C5082CE-DAAD-4586-A696-7C516FEFDAC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BB94F15F-1985-4BBA-A26E-A9C02092F44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DEA5FF74-A2B0-4BF7-9E5F-60179308D2E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9168E939-CDFA-4523-A8D2-A553AA40636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F05997AE-5918-49F1-BC20-9407EC9DA9E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B71ABBB0-E9F8-4CBE-9D6A-16BD6B2DB17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FC6FFC61-4DD0-476F-90BA-B8C6D59BDE6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C855C7E1-1663-45C3-A509-6994516CC84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834A1F24-A6B7-4F28-ACF5-AFF6B3D8816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FBA5192C-C84E-4D28-94D3-809716A5AFD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B6A8E0B8-BD54-440F-97E0-4C6B72D9E99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6B418F89-22FE-4339-8D05-87D2BFADC2E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9AB11BB3-F0DF-4189-965D-D14D3670F6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A3073C38-894B-4BDB-9730-E3AC0AF04B9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143535DE-20B0-4904-9ED7-74B95A3F1B4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D8F16049-7273-4B07-AE30-D5EFC977118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9B86683C-AF4D-4356-BE6F-F152D31D287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8E5A42B9-C9D9-45FE-95AD-7C3B85335EB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B5061F07-B546-4B2C-AE97-AA68325F94D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8C5AE69A-4290-43D7-9AEF-8B32684F208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9B727C9E-6427-4A83-B838-5C47486AA54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197FD289-D082-4E62-99F9-356E6E7FC79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CEC8AFBD-EF4A-4AEA-AC3B-4897AB3FD1B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8A5D3209-ECE4-4596-BB1B-6F4D77DCAF7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2EC0441D-54C9-4E4B-8CBB-1FF58A36E55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23EAEE3F-08A5-4162-AE7D-CEED6B0478A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69723795-37EB-4CE2-A51B-FB41B4AF4D6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9716800E-2A91-49B7-BB25-C5757C90EBE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0940CFE7-2E61-4071-B978-5F97E8E1F3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AC0A3FF4-F0C3-411D-ABB1-8A969B7BCC1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797026F2-F5A2-4087-8841-57A8F4757FC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054D00BD-25C1-4531-B9A7-382AC8D635B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0C824E78-9FCA-4532-9B08-1E02009CB7B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737F24AB-294D-4101-ADF9-C9B06013AE7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45" name="Text Box 1">
          <a:extLst>
            <a:ext uri="{FF2B5EF4-FFF2-40B4-BE49-F238E27FC236}">
              <a16:creationId xmlns:a16="http://schemas.microsoft.com/office/drawing/2014/main" id="{A12F8C46-8730-47EB-ACD7-46B8B7DC33E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46" name="Text Box 1">
          <a:extLst>
            <a:ext uri="{FF2B5EF4-FFF2-40B4-BE49-F238E27FC236}">
              <a16:creationId xmlns:a16="http://schemas.microsoft.com/office/drawing/2014/main" id="{CF4EDEA6-88EC-4DFD-94E1-4B74F6D9F91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47" name="Text Box 1">
          <a:extLst>
            <a:ext uri="{FF2B5EF4-FFF2-40B4-BE49-F238E27FC236}">
              <a16:creationId xmlns:a16="http://schemas.microsoft.com/office/drawing/2014/main" id="{086B6098-ADF3-4402-858D-E6DAB86B09E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A7B8FBA9-FD2F-4E63-A1F2-3D5AF61AAAB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6E3EFD46-DC04-436E-BB42-C6A6544C30E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id="{9202E398-F633-4E05-9637-BC7BA851EE9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51" name="Text Box 1">
          <a:extLst>
            <a:ext uri="{FF2B5EF4-FFF2-40B4-BE49-F238E27FC236}">
              <a16:creationId xmlns:a16="http://schemas.microsoft.com/office/drawing/2014/main" id="{7180C312-F3EA-4138-91A7-95AAAF13204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0E975281-E011-4287-93CA-53692CF406E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53" name="Text Box 1">
          <a:extLst>
            <a:ext uri="{FF2B5EF4-FFF2-40B4-BE49-F238E27FC236}">
              <a16:creationId xmlns:a16="http://schemas.microsoft.com/office/drawing/2014/main" id="{F06A7CCA-BFBB-43B1-89F2-6679AB67B77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54" name="Text Box 1">
          <a:extLst>
            <a:ext uri="{FF2B5EF4-FFF2-40B4-BE49-F238E27FC236}">
              <a16:creationId xmlns:a16="http://schemas.microsoft.com/office/drawing/2014/main" id="{C509DAAC-D957-4036-8DAB-F1A5065C32E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55" name="Text Box 1">
          <a:extLst>
            <a:ext uri="{FF2B5EF4-FFF2-40B4-BE49-F238E27FC236}">
              <a16:creationId xmlns:a16="http://schemas.microsoft.com/office/drawing/2014/main" id="{F8335659-DF28-4524-9FEA-9769424920F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AC20C233-C438-4E99-9825-AA5333AB216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57" name="Text Box 1">
          <a:extLst>
            <a:ext uri="{FF2B5EF4-FFF2-40B4-BE49-F238E27FC236}">
              <a16:creationId xmlns:a16="http://schemas.microsoft.com/office/drawing/2014/main" id="{A766E4CD-9885-45E0-9BC7-5E210B61198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id="{BD610B2A-0769-4F6E-BFEE-1FFA9EBBD6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59" name="Text Box 1">
          <a:extLst>
            <a:ext uri="{FF2B5EF4-FFF2-40B4-BE49-F238E27FC236}">
              <a16:creationId xmlns:a16="http://schemas.microsoft.com/office/drawing/2014/main" id="{F2D47AE6-BECB-4033-8523-4EFED29BDB5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74DCB378-3687-408D-9BE7-6C2B1BFC4E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61" name="Text Box 1">
          <a:extLst>
            <a:ext uri="{FF2B5EF4-FFF2-40B4-BE49-F238E27FC236}">
              <a16:creationId xmlns:a16="http://schemas.microsoft.com/office/drawing/2014/main" id="{40227E60-7395-45FA-B75A-A554BFE6FE6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62" name="Text Box 1">
          <a:extLst>
            <a:ext uri="{FF2B5EF4-FFF2-40B4-BE49-F238E27FC236}">
              <a16:creationId xmlns:a16="http://schemas.microsoft.com/office/drawing/2014/main" id="{D2681D9F-96D6-4BC0-9E2B-C4F83575B54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63" name="Text Box 1">
          <a:extLst>
            <a:ext uri="{FF2B5EF4-FFF2-40B4-BE49-F238E27FC236}">
              <a16:creationId xmlns:a16="http://schemas.microsoft.com/office/drawing/2014/main" id="{D821B784-157B-47BE-8286-7D4A9A75374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1EF266B6-4B48-4354-B014-A93AF430A37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65" name="Text Box 1">
          <a:extLst>
            <a:ext uri="{FF2B5EF4-FFF2-40B4-BE49-F238E27FC236}">
              <a16:creationId xmlns:a16="http://schemas.microsoft.com/office/drawing/2014/main" id="{38CC8772-B5F9-401C-ACBC-74F6920CDA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id="{A097CF93-A4F2-41DE-9047-A5698ACDAAC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67" name="Text Box 1">
          <a:extLst>
            <a:ext uri="{FF2B5EF4-FFF2-40B4-BE49-F238E27FC236}">
              <a16:creationId xmlns:a16="http://schemas.microsoft.com/office/drawing/2014/main" id="{37BA40D0-B0CF-4282-9BD2-1A6A2BDE86D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C93093F6-1863-4E41-98AA-4AEAE57077B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69" name="Text Box 1">
          <a:extLst>
            <a:ext uri="{FF2B5EF4-FFF2-40B4-BE49-F238E27FC236}">
              <a16:creationId xmlns:a16="http://schemas.microsoft.com/office/drawing/2014/main" id="{DCEA47F5-6DC4-4418-9883-8DB88473646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70" name="Text Box 1">
          <a:extLst>
            <a:ext uri="{FF2B5EF4-FFF2-40B4-BE49-F238E27FC236}">
              <a16:creationId xmlns:a16="http://schemas.microsoft.com/office/drawing/2014/main" id="{BC7AB1E4-E36E-4F2E-8B5C-F768E8B6632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71" name="Text Box 1">
          <a:extLst>
            <a:ext uri="{FF2B5EF4-FFF2-40B4-BE49-F238E27FC236}">
              <a16:creationId xmlns:a16="http://schemas.microsoft.com/office/drawing/2014/main" id="{AB92FFE8-B22D-475E-AE36-377B6931974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2073D9E6-7EF7-4222-89B3-0A8AB70606A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073" name="Text Box 1">
          <a:extLst>
            <a:ext uri="{FF2B5EF4-FFF2-40B4-BE49-F238E27FC236}">
              <a16:creationId xmlns:a16="http://schemas.microsoft.com/office/drawing/2014/main" id="{9FD65ABD-ECBC-4AFE-80BC-50C3D2CB142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id="{12BE9666-66F8-4037-BDB5-76B474BFCA9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75" name="Text Box 1">
          <a:extLst>
            <a:ext uri="{FF2B5EF4-FFF2-40B4-BE49-F238E27FC236}">
              <a16:creationId xmlns:a16="http://schemas.microsoft.com/office/drawing/2014/main" id="{6B9FD831-8D58-4F99-B44D-3EC4C24B944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435A707D-F289-4729-8624-C802D0CB7D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77" name="Text Box 1">
          <a:extLst>
            <a:ext uri="{FF2B5EF4-FFF2-40B4-BE49-F238E27FC236}">
              <a16:creationId xmlns:a16="http://schemas.microsoft.com/office/drawing/2014/main" id="{5DBEA133-CA6A-4765-9D45-4ED86856002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78" name="Text Box 1">
          <a:extLst>
            <a:ext uri="{FF2B5EF4-FFF2-40B4-BE49-F238E27FC236}">
              <a16:creationId xmlns:a16="http://schemas.microsoft.com/office/drawing/2014/main" id="{AB940F9B-E86B-463F-BAFE-5AD4812E75C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79" name="Text Box 1">
          <a:extLst>
            <a:ext uri="{FF2B5EF4-FFF2-40B4-BE49-F238E27FC236}">
              <a16:creationId xmlns:a16="http://schemas.microsoft.com/office/drawing/2014/main" id="{B54568AD-ED9F-48D7-BEE3-97AA476AB07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4DEDD55D-E54A-46DD-88EB-2A9D1A33C03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81" name="Text Box 1">
          <a:extLst>
            <a:ext uri="{FF2B5EF4-FFF2-40B4-BE49-F238E27FC236}">
              <a16:creationId xmlns:a16="http://schemas.microsoft.com/office/drawing/2014/main" id="{6CF48000-DC3B-4503-9725-C87D88AA006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id="{6FADC53A-3670-464B-A563-E444D146345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83" name="Text Box 1">
          <a:extLst>
            <a:ext uri="{FF2B5EF4-FFF2-40B4-BE49-F238E27FC236}">
              <a16:creationId xmlns:a16="http://schemas.microsoft.com/office/drawing/2014/main" id="{8320733B-63A8-4654-A9A6-F6A2E549EE3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19E3D276-3F15-49EF-9AF3-21023DD3D1D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85" name="Text Box 1">
          <a:extLst>
            <a:ext uri="{FF2B5EF4-FFF2-40B4-BE49-F238E27FC236}">
              <a16:creationId xmlns:a16="http://schemas.microsoft.com/office/drawing/2014/main" id="{E0589304-8F99-4E17-B629-821E0FF1429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86" name="Text Box 1">
          <a:extLst>
            <a:ext uri="{FF2B5EF4-FFF2-40B4-BE49-F238E27FC236}">
              <a16:creationId xmlns:a16="http://schemas.microsoft.com/office/drawing/2014/main" id="{C6E82209-231D-4B30-A873-82F2C1647DF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87" name="Text Box 1">
          <a:extLst>
            <a:ext uri="{FF2B5EF4-FFF2-40B4-BE49-F238E27FC236}">
              <a16:creationId xmlns:a16="http://schemas.microsoft.com/office/drawing/2014/main" id="{CB3C0B01-59F6-47D4-A72C-0069869D07D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64F35F74-BFA9-4151-A344-4E0BB2F1DDF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89" name="Text Box 1">
          <a:extLst>
            <a:ext uri="{FF2B5EF4-FFF2-40B4-BE49-F238E27FC236}">
              <a16:creationId xmlns:a16="http://schemas.microsoft.com/office/drawing/2014/main" id="{1B9AA47C-4FBC-4F49-81D3-36DB7CE533A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90" name="Text Box 1">
          <a:extLst>
            <a:ext uri="{FF2B5EF4-FFF2-40B4-BE49-F238E27FC236}">
              <a16:creationId xmlns:a16="http://schemas.microsoft.com/office/drawing/2014/main" id="{6AE14336-B6B4-45BF-91A9-049C5EF4C4A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91" name="Text Box 1">
          <a:extLst>
            <a:ext uri="{FF2B5EF4-FFF2-40B4-BE49-F238E27FC236}">
              <a16:creationId xmlns:a16="http://schemas.microsoft.com/office/drawing/2014/main" id="{7FBC5C51-74A0-4440-9D20-9F811CA538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0071E913-58D2-4439-913A-B0294A98AD2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93" name="Text Box 1">
          <a:extLst>
            <a:ext uri="{FF2B5EF4-FFF2-40B4-BE49-F238E27FC236}">
              <a16:creationId xmlns:a16="http://schemas.microsoft.com/office/drawing/2014/main" id="{709EE048-9532-4A62-9B63-4AA979992F1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94" name="Text Box 1">
          <a:extLst>
            <a:ext uri="{FF2B5EF4-FFF2-40B4-BE49-F238E27FC236}">
              <a16:creationId xmlns:a16="http://schemas.microsoft.com/office/drawing/2014/main" id="{D5DE7585-8537-4DAC-A294-D79DB4C761E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95" name="Text Box 1">
          <a:extLst>
            <a:ext uri="{FF2B5EF4-FFF2-40B4-BE49-F238E27FC236}">
              <a16:creationId xmlns:a16="http://schemas.microsoft.com/office/drawing/2014/main" id="{E45C116B-74FD-4BF6-96B4-05110A8AD64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8FB8A19D-7493-41B5-83AB-5893B343A1B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097" name="Text Box 1">
          <a:extLst>
            <a:ext uri="{FF2B5EF4-FFF2-40B4-BE49-F238E27FC236}">
              <a16:creationId xmlns:a16="http://schemas.microsoft.com/office/drawing/2014/main" id="{DCD4306D-6CAB-4CB1-95B4-E7B5ACD819B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id="{9985E5DD-41F7-4A2B-9155-A98CCB6F061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099" name="Text Box 1">
          <a:extLst>
            <a:ext uri="{FF2B5EF4-FFF2-40B4-BE49-F238E27FC236}">
              <a16:creationId xmlns:a16="http://schemas.microsoft.com/office/drawing/2014/main" id="{C0E342DC-B09A-4349-8322-7F87E58FF43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4952D574-317C-4CF9-BC7C-8EF7EF34F83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01" name="Text Box 1">
          <a:extLst>
            <a:ext uri="{FF2B5EF4-FFF2-40B4-BE49-F238E27FC236}">
              <a16:creationId xmlns:a16="http://schemas.microsoft.com/office/drawing/2014/main" id="{62DE3D7C-E0C8-4931-A01A-AF245341DFD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02" name="Text Box 1">
          <a:extLst>
            <a:ext uri="{FF2B5EF4-FFF2-40B4-BE49-F238E27FC236}">
              <a16:creationId xmlns:a16="http://schemas.microsoft.com/office/drawing/2014/main" id="{F713371C-0E02-49C5-8ECF-ED012052E54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03" name="Text Box 1">
          <a:extLst>
            <a:ext uri="{FF2B5EF4-FFF2-40B4-BE49-F238E27FC236}">
              <a16:creationId xmlns:a16="http://schemas.microsoft.com/office/drawing/2014/main" id="{98C4B7D3-BA12-446F-A595-0BD8F06351E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ECBAA450-4201-4732-B3B0-2C2F5FADE25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05" name="Text Box 1">
          <a:extLst>
            <a:ext uri="{FF2B5EF4-FFF2-40B4-BE49-F238E27FC236}">
              <a16:creationId xmlns:a16="http://schemas.microsoft.com/office/drawing/2014/main" id="{BEA02A00-1F44-4BB5-BAC3-1692AE5C88B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id="{1710DFCB-8739-4228-BBBA-0B49E2B7EAD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07" name="Text Box 1">
          <a:extLst>
            <a:ext uri="{FF2B5EF4-FFF2-40B4-BE49-F238E27FC236}">
              <a16:creationId xmlns:a16="http://schemas.microsoft.com/office/drawing/2014/main" id="{393FE3DD-750B-4506-B23B-44F5D6A764B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315380B9-55BD-4BF6-8E72-F5961DE6E88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09" name="Text Box 1">
          <a:extLst>
            <a:ext uri="{FF2B5EF4-FFF2-40B4-BE49-F238E27FC236}">
              <a16:creationId xmlns:a16="http://schemas.microsoft.com/office/drawing/2014/main" id="{0C2B0188-FAE1-4064-8EB7-B9F27F56330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10" name="Text Box 1">
          <a:extLst>
            <a:ext uri="{FF2B5EF4-FFF2-40B4-BE49-F238E27FC236}">
              <a16:creationId xmlns:a16="http://schemas.microsoft.com/office/drawing/2014/main" id="{D68B0DC6-4D6A-4992-AC8D-FC9E45A71C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11" name="Text Box 1">
          <a:extLst>
            <a:ext uri="{FF2B5EF4-FFF2-40B4-BE49-F238E27FC236}">
              <a16:creationId xmlns:a16="http://schemas.microsoft.com/office/drawing/2014/main" id="{57CC85A0-BDB3-4A9C-9FDE-8EA0DF59061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9E339BB1-5180-4DD9-8BBA-2C99021B88B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13" name="Text Box 1">
          <a:extLst>
            <a:ext uri="{FF2B5EF4-FFF2-40B4-BE49-F238E27FC236}">
              <a16:creationId xmlns:a16="http://schemas.microsoft.com/office/drawing/2014/main" id="{889D31E4-9145-4ADB-8755-354F0321DCD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id="{B19C5D17-AD43-4C98-BCAA-7B8DCECE404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15" name="Text Box 1">
          <a:extLst>
            <a:ext uri="{FF2B5EF4-FFF2-40B4-BE49-F238E27FC236}">
              <a16:creationId xmlns:a16="http://schemas.microsoft.com/office/drawing/2014/main" id="{E87B38A6-05BA-4738-85DB-46B72A55E8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5B3A7E35-A1C3-467D-BF9A-02E168DE138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17" name="Text Box 1">
          <a:extLst>
            <a:ext uri="{FF2B5EF4-FFF2-40B4-BE49-F238E27FC236}">
              <a16:creationId xmlns:a16="http://schemas.microsoft.com/office/drawing/2014/main" id="{084F406D-1772-4FDD-974A-A9623A12833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118" name="Text Box 1">
          <a:extLst>
            <a:ext uri="{FF2B5EF4-FFF2-40B4-BE49-F238E27FC236}">
              <a16:creationId xmlns:a16="http://schemas.microsoft.com/office/drawing/2014/main" id="{7FE6DA3F-6D8C-4A98-98A5-F7A4CF3F9E7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119" name="Text Box 1">
          <a:extLst>
            <a:ext uri="{FF2B5EF4-FFF2-40B4-BE49-F238E27FC236}">
              <a16:creationId xmlns:a16="http://schemas.microsoft.com/office/drawing/2014/main" id="{CE51C48C-7D35-4CA2-B1C8-E3767A0E54B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E26B25F7-A165-4C7D-815E-1BC703EFED7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121" name="Text Box 1">
          <a:extLst>
            <a:ext uri="{FF2B5EF4-FFF2-40B4-BE49-F238E27FC236}">
              <a16:creationId xmlns:a16="http://schemas.microsoft.com/office/drawing/2014/main" id="{A75A002E-A48A-4C3A-82C3-3B9A8B98743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22" name="Text Box 1">
          <a:extLst>
            <a:ext uri="{FF2B5EF4-FFF2-40B4-BE49-F238E27FC236}">
              <a16:creationId xmlns:a16="http://schemas.microsoft.com/office/drawing/2014/main" id="{5085E3F4-F0FA-4E55-B08A-ACEFF49F5D9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23" name="Text Box 1">
          <a:extLst>
            <a:ext uri="{FF2B5EF4-FFF2-40B4-BE49-F238E27FC236}">
              <a16:creationId xmlns:a16="http://schemas.microsoft.com/office/drawing/2014/main" id="{4C38B22A-4B95-4A33-951E-D1DC4C50D2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DA1C5387-55F9-4092-B82F-1EAB1893629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25" name="Text Box 1">
          <a:extLst>
            <a:ext uri="{FF2B5EF4-FFF2-40B4-BE49-F238E27FC236}">
              <a16:creationId xmlns:a16="http://schemas.microsoft.com/office/drawing/2014/main" id="{ED6EDC92-2EEC-46BE-B1BD-A396A8CE358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26" name="Text Box 1">
          <a:extLst>
            <a:ext uri="{FF2B5EF4-FFF2-40B4-BE49-F238E27FC236}">
              <a16:creationId xmlns:a16="http://schemas.microsoft.com/office/drawing/2014/main" id="{B64D35C8-56C9-4284-BFD6-C58EBD15C60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27" name="Text Box 1">
          <a:extLst>
            <a:ext uri="{FF2B5EF4-FFF2-40B4-BE49-F238E27FC236}">
              <a16:creationId xmlns:a16="http://schemas.microsoft.com/office/drawing/2014/main" id="{50FBF4FB-61E4-46FB-BE8A-48AE0F83EA0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7B1587A2-944E-4C27-8305-630B0F85641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29" name="Text Box 1">
          <a:extLst>
            <a:ext uri="{FF2B5EF4-FFF2-40B4-BE49-F238E27FC236}">
              <a16:creationId xmlns:a16="http://schemas.microsoft.com/office/drawing/2014/main" id="{02029B19-2066-48BB-9D02-F3462AE50C0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id="{8C7EBA0E-62D5-434D-98B7-7EE0F846412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31" name="Text Box 1">
          <a:extLst>
            <a:ext uri="{FF2B5EF4-FFF2-40B4-BE49-F238E27FC236}">
              <a16:creationId xmlns:a16="http://schemas.microsoft.com/office/drawing/2014/main" id="{AD0D12C7-16CA-4AD3-B58A-1F6FF66AF39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95EA8598-FD90-4097-87AC-35B8CE92265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33" name="Text Box 1">
          <a:extLst>
            <a:ext uri="{FF2B5EF4-FFF2-40B4-BE49-F238E27FC236}">
              <a16:creationId xmlns:a16="http://schemas.microsoft.com/office/drawing/2014/main" id="{B7D64AC6-ED66-4EED-95ED-13E8003A613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34" name="Text Box 1">
          <a:extLst>
            <a:ext uri="{FF2B5EF4-FFF2-40B4-BE49-F238E27FC236}">
              <a16:creationId xmlns:a16="http://schemas.microsoft.com/office/drawing/2014/main" id="{A6143EA6-3D2C-45F0-ABC3-19C6ADFB994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35" name="Text Box 1">
          <a:extLst>
            <a:ext uri="{FF2B5EF4-FFF2-40B4-BE49-F238E27FC236}">
              <a16:creationId xmlns:a16="http://schemas.microsoft.com/office/drawing/2014/main" id="{3114F265-06B9-419A-9BB4-0727BEB35B4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14C999F8-1A9A-4D5D-AB4C-4F23AB02224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37" name="Text Box 1">
          <a:extLst>
            <a:ext uri="{FF2B5EF4-FFF2-40B4-BE49-F238E27FC236}">
              <a16:creationId xmlns:a16="http://schemas.microsoft.com/office/drawing/2014/main" id="{8544D606-042E-4514-9198-7CD75557006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38" name="Text Box 1">
          <a:extLst>
            <a:ext uri="{FF2B5EF4-FFF2-40B4-BE49-F238E27FC236}">
              <a16:creationId xmlns:a16="http://schemas.microsoft.com/office/drawing/2014/main" id="{22960C51-E9A7-477D-A333-CC1A4BEB6CB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39" name="Text Box 1">
          <a:extLst>
            <a:ext uri="{FF2B5EF4-FFF2-40B4-BE49-F238E27FC236}">
              <a16:creationId xmlns:a16="http://schemas.microsoft.com/office/drawing/2014/main" id="{B1368834-C925-4A5A-A900-6C26064CBFA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D00D41F0-8682-41C2-888A-7A47E9B4C7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41" name="Text Box 1">
          <a:extLst>
            <a:ext uri="{FF2B5EF4-FFF2-40B4-BE49-F238E27FC236}">
              <a16:creationId xmlns:a16="http://schemas.microsoft.com/office/drawing/2014/main" id="{52DA41B5-130C-4EC9-BEBF-D76483A8A1B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42" name="Text Box 1">
          <a:extLst>
            <a:ext uri="{FF2B5EF4-FFF2-40B4-BE49-F238E27FC236}">
              <a16:creationId xmlns:a16="http://schemas.microsoft.com/office/drawing/2014/main" id="{61445544-116C-47F6-9E27-90D057CB17E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43" name="Text Box 1">
          <a:extLst>
            <a:ext uri="{FF2B5EF4-FFF2-40B4-BE49-F238E27FC236}">
              <a16:creationId xmlns:a16="http://schemas.microsoft.com/office/drawing/2014/main" id="{A7EA4ED9-3BA5-4992-9D6A-15DD4A68714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130631A4-7D75-4C31-9F5F-F9A06431DB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45" name="Text Box 1">
          <a:extLst>
            <a:ext uri="{FF2B5EF4-FFF2-40B4-BE49-F238E27FC236}">
              <a16:creationId xmlns:a16="http://schemas.microsoft.com/office/drawing/2014/main" id="{C0540D88-4367-419A-B358-ADD949536D6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46" name="Text Box 1">
          <a:extLst>
            <a:ext uri="{FF2B5EF4-FFF2-40B4-BE49-F238E27FC236}">
              <a16:creationId xmlns:a16="http://schemas.microsoft.com/office/drawing/2014/main" id="{2771552E-FCD9-44F1-87C7-71BF717F7B3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47" name="Text Box 1">
          <a:extLst>
            <a:ext uri="{FF2B5EF4-FFF2-40B4-BE49-F238E27FC236}">
              <a16:creationId xmlns:a16="http://schemas.microsoft.com/office/drawing/2014/main" id="{D3001DB9-740A-4963-BF3F-1FC2395D215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787B2EC0-5A05-4879-AEC1-27CF24DEE94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49" name="Text Box 1">
          <a:extLst>
            <a:ext uri="{FF2B5EF4-FFF2-40B4-BE49-F238E27FC236}">
              <a16:creationId xmlns:a16="http://schemas.microsoft.com/office/drawing/2014/main" id="{57B1B04E-6435-4986-A0D0-04C355E5DEE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50" name="Text Box 1">
          <a:extLst>
            <a:ext uri="{FF2B5EF4-FFF2-40B4-BE49-F238E27FC236}">
              <a16:creationId xmlns:a16="http://schemas.microsoft.com/office/drawing/2014/main" id="{3EC78D71-2A4F-4742-A61A-DCE0D62C7A3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51" name="Text Box 1">
          <a:extLst>
            <a:ext uri="{FF2B5EF4-FFF2-40B4-BE49-F238E27FC236}">
              <a16:creationId xmlns:a16="http://schemas.microsoft.com/office/drawing/2014/main" id="{0897353E-F223-46AE-B729-A5F0F83ECC7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B6701761-F96A-4959-9653-96BE8835929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53" name="Text Box 1">
          <a:extLst>
            <a:ext uri="{FF2B5EF4-FFF2-40B4-BE49-F238E27FC236}">
              <a16:creationId xmlns:a16="http://schemas.microsoft.com/office/drawing/2014/main" id="{4593FB47-D16D-4A14-B488-CB7F826699A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54" name="Text Box 1">
          <a:extLst>
            <a:ext uri="{FF2B5EF4-FFF2-40B4-BE49-F238E27FC236}">
              <a16:creationId xmlns:a16="http://schemas.microsoft.com/office/drawing/2014/main" id="{98C14A2A-BACD-4986-B1A9-888D824362F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55" name="Text Box 1">
          <a:extLst>
            <a:ext uri="{FF2B5EF4-FFF2-40B4-BE49-F238E27FC236}">
              <a16:creationId xmlns:a16="http://schemas.microsoft.com/office/drawing/2014/main" id="{76C8DED9-9A25-4D73-9097-C90F6A31EDE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FB9DC882-31FB-43E7-A10F-271D46AF766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57" name="Text Box 1">
          <a:extLst>
            <a:ext uri="{FF2B5EF4-FFF2-40B4-BE49-F238E27FC236}">
              <a16:creationId xmlns:a16="http://schemas.microsoft.com/office/drawing/2014/main" id="{074C2A9A-30B0-4B6F-8256-888584ED61B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58" name="Text Box 1">
          <a:extLst>
            <a:ext uri="{FF2B5EF4-FFF2-40B4-BE49-F238E27FC236}">
              <a16:creationId xmlns:a16="http://schemas.microsoft.com/office/drawing/2014/main" id="{AAC5EEBF-535C-4A4B-98A7-C7107CE29E6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59" name="Text Box 1">
          <a:extLst>
            <a:ext uri="{FF2B5EF4-FFF2-40B4-BE49-F238E27FC236}">
              <a16:creationId xmlns:a16="http://schemas.microsoft.com/office/drawing/2014/main" id="{532E4131-BF84-4394-9FC9-2F55A6626FC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D9A0F579-BFA1-40B8-BD0B-6CCBC334B86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161" name="Text Box 1">
          <a:extLst>
            <a:ext uri="{FF2B5EF4-FFF2-40B4-BE49-F238E27FC236}">
              <a16:creationId xmlns:a16="http://schemas.microsoft.com/office/drawing/2014/main" id="{0CF96822-5DAE-45BB-8340-1DDF0D18EBE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62" name="Text Box 1">
          <a:extLst>
            <a:ext uri="{FF2B5EF4-FFF2-40B4-BE49-F238E27FC236}">
              <a16:creationId xmlns:a16="http://schemas.microsoft.com/office/drawing/2014/main" id="{2D6B637F-A9CB-41AD-BB16-952A27FF571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63" name="Text Box 1">
          <a:extLst>
            <a:ext uri="{FF2B5EF4-FFF2-40B4-BE49-F238E27FC236}">
              <a16:creationId xmlns:a16="http://schemas.microsoft.com/office/drawing/2014/main" id="{B619E3E8-CDA7-4AD3-8EA9-61533F328B1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0E3492CA-6B3D-4E20-9114-36E6EF8DAFB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65" name="Text Box 1">
          <a:extLst>
            <a:ext uri="{FF2B5EF4-FFF2-40B4-BE49-F238E27FC236}">
              <a16:creationId xmlns:a16="http://schemas.microsoft.com/office/drawing/2014/main" id="{C2F4D4F8-7144-4C20-9A11-781A219A945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66" name="Text Box 1">
          <a:extLst>
            <a:ext uri="{FF2B5EF4-FFF2-40B4-BE49-F238E27FC236}">
              <a16:creationId xmlns:a16="http://schemas.microsoft.com/office/drawing/2014/main" id="{7A7A388B-1B7B-4D18-8844-83E652452C9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67" name="Text Box 1">
          <a:extLst>
            <a:ext uri="{FF2B5EF4-FFF2-40B4-BE49-F238E27FC236}">
              <a16:creationId xmlns:a16="http://schemas.microsoft.com/office/drawing/2014/main" id="{7A4FC4E2-836C-4E17-9373-EFE69DEC4FD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DAB0064A-2342-4748-880B-0D5F8595E4F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69" name="Text Box 1">
          <a:extLst>
            <a:ext uri="{FF2B5EF4-FFF2-40B4-BE49-F238E27FC236}">
              <a16:creationId xmlns:a16="http://schemas.microsoft.com/office/drawing/2014/main" id="{07FB95AC-EEBF-4507-AE01-EB3DE54D053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70" name="Text Box 1">
          <a:extLst>
            <a:ext uri="{FF2B5EF4-FFF2-40B4-BE49-F238E27FC236}">
              <a16:creationId xmlns:a16="http://schemas.microsoft.com/office/drawing/2014/main" id="{57897C7B-31C8-4932-A6F9-082CD664C6D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71" name="Text Box 1">
          <a:extLst>
            <a:ext uri="{FF2B5EF4-FFF2-40B4-BE49-F238E27FC236}">
              <a16:creationId xmlns:a16="http://schemas.microsoft.com/office/drawing/2014/main" id="{133A19CB-67A8-4AEA-9C15-507568B1B59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6C64CBCF-FC58-4DE3-8915-CDB85D7BD93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73" name="Text Box 1">
          <a:extLst>
            <a:ext uri="{FF2B5EF4-FFF2-40B4-BE49-F238E27FC236}">
              <a16:creationId xmlns:a16="http://schemas.microsoft.com/office/drawing/2014/main" id="{B7229D46-378D-4978-ACE1-CADAE97995E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74" name="Text Box 1">
          <a:extLst>
            <a:ext uri="{FF2B5EF4-FFF2-40B4-BE49-F238E27FC236}">
              <a16:creationId xmlns:a16="http://schemas.microsoft.com/office/drawing/2014/main" id="{1FC6ED72-62D4-4118-860E-70AB49AF985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75" name="Text Box 1">
          <a:extLst>
            <a:ext uri="{FF2B5EF4-FFF2-40B4-BE49-F238E27FC236}">
              <a16:creationId xmlns:a16="http://schemas.microsoft.com/office/drawing/2014/main" id="{3CC23F75-AAC4-43A7-A720-F2EE9031FDA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5AAAE390-EA38-4D31-9105-90612727154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77" name="Text Box 1">
          <a:extLst>
            <a:ext uri="{FF2B5EF4-FFF2-40B4-BE49-F238E27FC236}">
              <a16:creationId xmlns:a16="http://schemas.microsoft.com/office/drawing/2014/main" id="{E2FDF629-A752-4310-AB8B-6131DDF3EA7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id="{7AC51955-216F-44CF-B7DB-4804FBA068F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79" name="Text Box 1">
          <a:extLst>
            <a:ext uri="{FF2B5EF4-FFF2-40B4-BE49-F238E27FC236}">
              <a16:creationId xmlns:a16="http://schemas.microsoft.com/office/drawing/2014/main" id="{D8DD443D-4074-41BB-B66E-BA42B0F912E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49668A5F-A3D7-4FA8-9585-964D62E8351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81" name="Text Box 1">
          <a:extLst>
            <a:ext uri="{FF2B5EF4-FFF2-40B4-BE49-F238E27FC236}">
              <a16:creationId xmlns:a16="http://schemas.microsoft.com/office/drawing/2014/main" id="{6F15A760-36AD-4C63-BDAB-D7732765756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82" name="Text Box 1">
          <a:extLst>
            <a:ext uri="{FF2B5EF4-FFF2-40B4-BE49-F238E27FC236}">
              <a16:creationId xmlns:a16="http://schemas.microsoft.com/office/drawing/2014/main" id="{1183A331-6EB6-456A-A063-3B310CDAD85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83" name="Text Box 1">
          <a:extLst>
            <a:ext uri="{FF2B5EF4-FFF2-40B4-BE49-F238E27FC236}">
              <a16:creationId xmlns:a16="http://schemas.microsoft.com/office/drawing/2014/main" id="{9E7AC259-7D4A-4474-A779-CC3AF55B5F1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BE672CF5-43A9-4F57-BAAC-8D7063E5AD2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85" name="Text Box 1">
          <a:extLst>
            <a:ext uri="{FF2B5EF4-FFF2-40B4-BE49-F238E27FC236}">
              <a16:creationId xmlns:a16="http://schemas.microsoft.com/office/drawing/2014/main" id="{BAE8960D-9C8A-4250-B5E2-971A1434663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86" name="Text Box 1">
          <a:extLst>
            <a:ext uri="{FF2B5EF4-FFF2-40B4-BE49-F238E27FC236}">
              <a16:creationId xmlns:a16="http://schemas.microsoft.com/office/drawing/2014/main" id="{FC47EAEA-1504-4AE4-8435-67E230B7FEF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87" name="Text Box 1">
          <a:extLst>
            <a:ext uri="{FF2B5EF4-FFF2-40B4-BE49-F238E27FC236}">
              <a16:creationId xmlns:a16="http://schemas.microsoft.com/office/drawing/2014/main" id="{D60E4E2B-F974-4844-BB39-1EEA20D746E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00F6C52C-4D09-4D86-A382-48616248904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89" name="Text Box 1">
          <a:extLst>
            <a:ext uri="{FF2B5EF4-FFF2-40B4-BE49-F238E27FC236}">
              <a16:creationId xmlns:a16="http://schemas.microsoft.com/office/drawing/2014/main" id="{6E917E6E-59A0-4ECA-978D-2B414443B94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90" name="Text Box 1">
          <a:extLst>
            <a:ext uri="{FF2B5EF4-FFF2-40B4-BE49-F238E27FC236}">
              <a16:creationId xmlns:a16="http://schemas.microsoft.com/office/drawing/2014/main" id="{1993F8D1-952E-4F54-B8D8-CE9067600BF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91" name="Text Box 1">
          <a:extLst>
            <a:ext uri="{FF2B5EF4-FFF2-40B4-BE49-F238E27FC236}">
              <a16:creationId xmlns:a16="http://schemas.microsoft.com/office/drawing/2014/main" id="{1E952A2B-CB1B-4A7C-8834-3249EB63EA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57BA088E-F706-4739-A207-985F4FF573E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93" name="Text Box 1">
          <a:extLst>
            <a:ext uri="{FF2B5EF4-FFF2-40B4-BE49-F238E27FC236}">
              <a16:creationId xmlns:a16="http://schemas.microsoft.com/office/drawing/2014/main" id="{74437873-C2D5-4AA2-91F2-A9C12CB883A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94" name="Text Box 1">
          <a:extLst>
            <a:ext uri="{FF2B5EF4-FFF2-40B4-BE49-F238E27FC236}">
              <a16:creationId xmlns:a16="http://schemas.microsoft.com/office/drawing/2014/main" id="{DA022DAF-481A-498C-88FC-782CC44C157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95" name="Text Box 1">
          <a:extLst>
            <a:ext uri="{FF2B5EF4-FFF2-40B4-BE49-F238E27FC236}">
              <a16:creationId xmlns:a16="http://schemas.microsoft.com/office/drawing/2014/main" id="{6CE300AB-3221-4BB1-9D7B-AF1EDB7253D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5D63E372-9B58-482B-8911-FE3DCA47790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197" name="Text Box 1">
          <a:extLst>
            <a:ext uri="{FF2B5EF4-FFF2-40B4-BE49-F238E27FC236}">
              <a16:creationId xmlns:a16="http://schemas.microsoft.com/office/drawing/2014/main" id="{20BFF099-75BF-4334-BF10-990CBE3E8AE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98" name="Text Box 1">
          <a:extLst>
            <a:ext uri="{FF2B5EF4-FFF2-40B4-BE49-F238E27FC236}">
              <a16:creationId xmlns:a16="http://schemas.microsoft.com/office/drawing/2014/main" id="{87586BBC-0C3B-4F5F-B72D-11E180F7C32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199" name="Text Box 1">
          <a:extLst>
            <a:ext uri="{FF2B5EF4-FFF2-40B4-BE49-F238E27FC236}">
              <a16:creationId xmlns:a16="http://schemas.microsoft.com/office/drawing/2014/main" id="{A01986A4-B579-402C-B654-87F298B8461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00" name="Text Box 1">
          <a:extLst>
            <a:ext uri="{FF2B5EF4-FFF2-40B4-BE49-F238E27FC236}">
              <a16:creationId xmlns:a16="http://schemas.microsoft.com/office/drawing/2014/main" id="{02664A79-AEC2-4038-B8A1-4C9ECD7CAD0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01" name="Text Box 1">
          <a:extLst>
            <a:ext uri="{FF2B5EF4-FFF2-40B4-BE49-F238E27FC236}">
              <a16:creationId xmlns:a16="http://schemas.microsoft.com/office/drawing/2014/main" id="{DD1C7311-BDF6-426D-950B-D28426B9BF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02" name="Text Box 1">
          <a:extLst>
            <a:ext uri="{FF2B5EF4-FFF2-40B4-BE49-F238E27FC236}">
              <a16:creationId xmlns:a16="http://schemas.microsoft.com/office/drawing/2014/main" id="{D393E1C7-7844-480B-B793-EBF48FB21BD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03" name="Text Box 1">
          <a:extLst>
            <a:ext uri="{FF2B5EF4-FFF2-40B4-BE49-F238E27FC236}">
              <a16:creationId xmlns:a16="http://schemas.microsoft.com/office/drawing/2014/main" id="{83BDE590-7A44-4877-8135-B452421B63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04" name="Text Box 1">
          <a:extLst>
            <a:ext uri="{FF2B5EF4-FFF2-40B4-BE49-F238E27FC236}">
              <a16:creationId xmlns:a16="http://schemas.microsoft.com/office/drawing/2014/main" id="{A9F19874-1E07-42EB-B4EC-A21E01E0089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05" name="Text Box 1">
          <a:extLst>
            <a:ext uri="{FF2B5EF4-FFF2-40B4-BE49-F238E27FC236}">
              <a16:creationId xmlns:a16="http://schemas.microsoft.com/office/drawing/2014/main" id="{89D53062-2E24-4FC4-84F1-7B9588D3175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06" name="Text Box 1">
          <a:extLst>
            <a:ext uri="{FF2B5EF4-FFF2-40B4-BE49-F238E27FC236}">
              <a16:creationId xmlns:a16="http://schemas.microsoft.com/office/drawing/2014/main" id="{923DC089-FF8F-4702-9378-88CD805E6C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07" name="Text Box 1">
          <a:extLst>
            <a:ext uri="{FF2B5EF4-FFF2-40B4-BE49-F238E27FC236}">
              <a16:creationId xmlns:a16="http://schemas.microsoft.com/office/drawing/2014/main" id="{B8197010-85A3-4553-93D6-5CFE245BD5D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08" name="Text Box 1">
          <a:extLst>
            <a:ext uri="{FF2B5EF4-FFF2-40B4-BE49-F238E27FC236}">
              <a16:creationId xmlns:a16="http://schemas.microsoft.com/office/drawing/2014/main" id="{60D26730-7214-4F87-B8E1-113CDDDD301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09" name="Text Box 1">
          <a:extLst>
            <a:ext uri="{FF2B5EF4-FFF2-40B4-BE49-F238E27FC236}">
              <a16:creationId xmlns:a16="http://schemas.microsoft.com/office/drawing/2014/main" id="{8D52FF9D-53FC-466D-B90D-EA40F6FA6FC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10" name="Text Box 1">
          <a:extLst>
            <a:ext uri="{FF2B5EF4-FFF2-40B4-BE49-F238E27FC236}">
              <a16:creationId xmlns:a16="http://schemas.microsoft.com/office/drawing/2014/main" id="{EFA16003-8B53-43B1-B084-3C1392747AE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A2DBF530-C125-4927-8446-139C4675A60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12" name="Text Box 1">
          <a:extLst>
            <a:ext uri="{FF2B5EF4-FFF2-40B4-BE49-F238E27FC236}">
              <a16:creationId xmlns:a16="http://schemas.microsoft.com/office/drawing/2014/main" id="{DE24C5CE-0FB8-432D-8450-6FF9A79947F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13" name="Text Box 1">
          <a:extLst>
            <a:ext uri="{FF2B5EF4-FFF2-40B4-BE49-F238E27FC236}">
              <a16:creationId xmlns:a16="http://schemas.microsoft.com/office/drawing/2014/main" id="{8AD6D45A-A7D9-4882-96C8-8265174E4C9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14" name="Text Box 1">
          <a:extLst>
            <a:ext uri="{FF2B5EF4-FFF2-40B4-BE49-F238E27FC236}">
              <a16:creationId xmlns:a16="http://schemas.microsoft.com/office/drawing/2014/main" id="{BC75AB1D-40C0-4725-B87D-7C9EB9B19AD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15" name="Text Box 1">
          <a:extLst>
            <a:ext uri="{FF2B5EF4-FFF2-40B4-BE49-F238E27FC236}">
              <a16:creationId xmlns:a16="http://schemas.microsoft.com/office/drawing/2014/main" id="{67257193-1EAB-43F9-AFC1-696F12BF42A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16" name="Text Box 1">
          <a:extLst>
            <a:ext uri="{FF2B5EF4-FFF2-40B4-BE49-F238E27FC236}">
              <a16:creationId xmlns:a16="http://schemas.microsoft.com/office/drawing/2014/main" id="{D33C29DD-4055-4BBA-AB77-F8E2F92453C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17" name="Text Box 1">
          <a:extLst>
            <a:ext uri="{FF2B5EF4-FFF2-40B4-BE49-F238E27FC236}">
              <a16:creationId xmlns:a16="http://schemas.microsoft.com/office/drawing/2014/main" id="{BEC28ADD-113B-4F8B-AC3A-E3F8556D95D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id="{8CFC99CB-CBDB-442A-AD49-9FD831464A9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19" name="Text Box 1">
          <a:extLst>
            <a:ext uri="{FF2B5EF4-FFF2-40B4-BE49-F238E27FC236}">
              <a16:creationId xmlns:a16="http://schemas.microsoft.com/office/drawing/2014/main" id="{FB94B39E-0679-452C-BD17-E0826E59835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20" name="Text Box 1">
          <a:extLst>
            <a:ext uri="{FF2B5EF4-FFF2-40B4-BE49-F238E27FC236}">
              <a16:creationId xmlns:a16="http://schemas.microsoft.com/office/drawing/2014/main" id="{A74DD26D-96D3-4F81-A6E0-A4911B73FDC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21" name="Text Box 1">
          <a:extLst>
            <a:ext uri="{FF2B5EF4-FFF2-40B4-BE49-F238E27FC236}">
              <a16:creationId xmlns:a16="http://schemas.microsoft.com/office/drawing/2014/main" id="{B399943B-4990-4D93-95E1-B57390662E4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22" name="Text Box 1">
          <a:extLst>
            <a:ext uri="{FF2B5EF4-FFF2-40B4-BE49-F238E27FC236}">
              <a16:creationId xmlns:a16="http://schemas.microsoft.com/office/drawing/2014/main" id="{138FEA9B-1E36-4BF2-836A-AD3AE32D477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23" name="Text Box 1">
          <a:extLst>
            <a:ext uri="{FF2B5EF4-FFF2-40B4-BE49-F238E27FC236}">
              <a16:creationId xmlns:a16="http://schemas.microsoft.com/office/drawing/2014/main" id="{945AC12F-69E1-482C-A35E-B39E121D0C4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24" name="Text Box 1">
          <a:extLst>
            <a:ext uri="{FF2B5EF4-FFF2-40B4-BE49-F238E27FC236}">
              <a16:creationId xmlns:a16="http://schemas.microsoft.com/office/drawing/2014/main" id="{0289E92B-F7FA-4198-B92B-AD6367006B4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25" name="Text Box 1">
          <a:extLst>
            <a:ext uri="{FF2B5EF4-FFF2-40B4-BE49-F238E27FC236}">
              <a16:creationId xmlns:a16="http://schemas.microsoft.com/office/drawing/2014/main" id="{BD5FB463-6579-45E8-92B9-BD54BE00CA4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id="{E3DAFD22-F044-4B8F-9FFE-F1C2F6109FD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27" name="Text Box 1">
          <a:extLst>
            <a:ext uri="{FF2B5EF4-FFF2-40B4-BE49-F238E27FC236}">
              <a16:creationId xmlns:a16="http://schemas.microsoft.com/office/drawing/2014/main" id="{BC1AF5DF-907D-402B-B50C-09AE66EBFD0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4125FA34-5DE7-44E0-AB88-86E26000E3A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29" name="Text Box 1">
          <a:extLst>
            <a:ext uri="{FF2B5EF4-FFF2-40B4-BE49-F238E27FC236}">
              <a16:creationId xmlns:a16="http://schemas.microsoft.com/office/drawing/2014/main" id="{3046B10D-1240-446E-ABE4-49FA5970B51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30" name="Text Box 1">
          <a:extLst>
            <a:ext uri="{FF2B5EF4-FFF2-40B4-BE49-F238E27FC236}">
              <a16:creationId xmlns:a16="http://schemas.microsoft.com/office/drawing/2014/main" id="{96D4DC49-C2BA-4193-82C5-34B71D76419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31" name="Text Box 1">
          <a:extLst>
            <a:ext uri="{FF2B5EF4-FFF2-40B4-BE49-F238E27FC236}">
              <a16:creationId xmlns:a16="http://schemas.microsoft.com/office/drawing/2014/main" id="{5CEA7742-A374-4E87-B4FD-57A639D19FC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32" name="Text Box 1">
          <a:extLst>
            <a:ext uri="{FF2B5EF4-FFF2-40B4-BE49-F238E27FC236}">
              <a16:creationId xmlns:a16="http://schemas.microsoft.com/office/drawing/2014/main" id="{F79831A9-2695-47D2-B823-A4DB668CF82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33" name="Text Box 1">
          <a:extLst>
            <a:ext uri="{FF2B5EF4-FFF2-40B4-BE49-F238E27FC236}">
              <a16:creationId xmlns:a16="http://schemas.microsoft.com/office/drawing/2014/main" id="{BD3F73D9-C4D8-450A-AA29-4B3158A9E94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id="{AC471953-B4A9-4B14-B7C2-ACD0C37B7D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35" name="Text Box 1">
          <a:extLst>
            <a:ext uri="{FF2B5EF4-FFF2-40B4-BE49-F238E27FC236}">
              <a16:creationId xmlns:a16="http://schemas.microsoft.com/office/drawing/2014/main" id="{F213E7E1-3FF7-4DC3-A5E0-247BA2B77AD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36" name="Text Box 1">
          <a:extLst>
            <a:ext uri="{FF2B5EF4-FFF2-40B4-BE49-F238E27FC236}">
              <a16:creationId xmlns:a16="http://schemas.microsoft.com/office/drawing/2014/main" id="{D2A2AE0A-F87A-4CD5-858D-3DD9D8F8E2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37" name="Text Box 1">
          <a:extLst>
            <a:ext uri="{FF2B5EF4-FFF2-40B4-BE49-F238E27FC236}">
              <a16:creationId xmlns:a16="http://schemas.microsoft.com/office/drawing/2014/main" id="{5524622B-B4FA-4534-8D21-B2B8DB1E020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38" name="Text Box 1">
          <a:extLst>
            <a:ext uri="{FF2B5EF4-FFF2-40B4-BE49-F238E27FC236}">
              <a16:creationId xmlns:a16="http://schemas.microsoft.com/office/drawing/2014/main" id="{6BC6D280-B304-41DA-861B-9E2CBB12BC5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39" name="Text Box 1">
          <a:extLst>
            <a:ext uri="{FF2B5EF4-FFF2-40B4-BE49-F238E27FC236}">
              <a16:creationId xmlns:a16="http://schemas.microsoft.com/office/drawing/2014/main" id="{7BB711B6-4FA8-4E38-B805-1E1152471F9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40" name="Text Box 1">
          <a:extLst>
            <a:ext uri="{FF2B5EF4-FFF2-40B4-BE49-F238E27FC236}">
              <a16:creationId xmlns:a16="http://schemas.microsoft.com/office/drawing/2014/main" id="{B84E9B1C-B14A-465A-B5F6-C970E618EA9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41" name="Text Box 1">
          <a:extLst>
            <a:ext uri="{FF2B5EF4-FFF2-40B4-BE49-F238E27FC236}">
              <a16:creationId xmlns:a16="http://schemas.microsoft.com/office/drawing/2014/main" id="{21DED0A1-72EF-4570-BC43-B45030974D1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id="{70380D82-3722-43E8-9562-59F3287CE11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43" name="Text Box 1">
          <a:extLst>
            <a:ext uri="{FF2B5EF4-FFF2-40B4-BE49-F238E27FC236}">
              <a16:creationId xmlns:a16="http://schemas.microsoft.com/office/drawing/2014/main" id="{26F05A87-3B16-4770-A920-29369B60A70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44" name="Text Box 1">
          <a:extLst>
            <a:ext uri="{FF2B5EF4-FFF2-40B4-BE49-F238E27FC236}">
              <a16:creationId xmlns:a16="http://schemas.microsoft.com/office/drawing/2014/main" id="{70D4D0F3-2CD2-4900-BF95-7089072E8DC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45" name="Text Box 1">
          <a:extLst>
            <a:ext uri="{FF2B5EF4-FFF2-40B4-BE49-F238E27FC236}">
              <a16:creationId xmlns:a16="http://schemas.microsoft.com/office/drawing/2014/main" id="{EBFC9072-D831-4EAD-B95F-FB556255F0D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46" name="Text Box 1">
          <a:extLst>
            <a:ext uri="{FF2B5EF4-FFF2-40B4-BE49-F238E27FC236}">
              <a16:creationId xmlns:a16="http://schemas.microsoft.com/office/drawing/2014/main" id="{F35A5C6C-A60E-4377-B0EF-E4D8DA69B8B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47" name="Text Box 1">
          <a:extLst>
            <a:ext uri="{FF2B5EF4-FFF2-40B4-BE49-F238E27FC236}">
              <a16:creationId xmlns:a16="http://schemas.microsoft.com/office/drawing/2014/main" id="{1D165286-DE34-42C5-9BF7-CFD4CD4DC08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4EB5581F-634E-40B8-9387-24BC2504158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49" name="Text Box 1">
          <a:extLst>
            <a:ext uri="{FF2B5EF4-FFF2-40B4-BE49-F238E27FC236}">
              <a16:creationId xmlns:a16="http://schemas.microsoft.com/office/drawing/2014/main" id="{850D4FF4-3077-43D9-BAB0-E0DF5E9363B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id="{F37A6D82-89BC-4C28-AF53-7AFE0607205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51" name="Text Box 1">
          <a:extLst>
            <a:ext uri="{FF2B5EF4-FFF2-40B4-BE49-F238E27FC236}">
              <a16:creationId xmlns:a16="http://schemas.microsoft.com/office/drawing/2014/main" id="{D26B59C3-479D-4553-846F-57171D6BF4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52" name="Text Box 1">
          <a:extLst>
            <a:ext uri="{FF2B5EF4-FFF2-40B4-BE49-F238E27FC236}">
              <a16:creationId xmlns:a16="http://schemas.microsoft.com/office/drawing/2014/main" id="{B9EB01E4-010C-4EE2-9682-D5196E895F0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53" name="Text Box 1">
          <a:extLst>
            <a:ext uri="{FF2B5EF4-FFF2-40B4-BE49-F238E27FC236}">
              <a16:creationId xmlns:a16="http://schemas.microsoft.com/office/drawing/2014/main" id="{7D9264F4-044E-462C-B77D-A7436DBF519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54" name="Text Box 1">
          <a:extLst>
            <a:ext uri="{FF2B5EF4-FFF2-40B4-BE49-F238E27FC236}">
              <a16:creationId xmlns:a16="http://schemas.microsoft.com/office/drawing/2014/main" id="{0BC01273-36B9-4CF5-B6F2-8F8E9C78D4A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55" name="Text Box 1">
          <a:extLst>
            <a:ext uri="{FF2B5EF4-FFF2-40B4-BE49-F238E27FC236}">
              <a16:creationId xmlns:a16="http://schemas.microsoft.com/office/drawing/2014/main" id="{BDEE8CEC-D7C1-41F5-BA2F-84E8BF76FB9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56" name="Text Box 1">
          <a:extLst>
            <a:ext uri="{FF2B5EF4-FFF2-40B4-BE49-F238E27FC236}">
              <a16:creationId xmlns:a16="http://schemas.microsoft.com/office/drawing/2014/main" id="{C0E13D8C-0B4D-4FE4-92FD-DD3B3491DF8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57" name="Text Box 1">
          <a:extLst>
            <a:ext uri="{FF2B5EF4-FFF2-40B4-BE49-F238E27FC236}">
              <a16:creationId xmlns:a16="http://schemas.microsoft.com/office/drawing/2014/main" id="{2455A58B-624E-402A-BDC8-C2C2822CEFB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id="{3F593497-67CE-4D46-BECD-7AEFF66CF3B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id="{0796B635-742E-403D-ADAE-7F3EE3EECD2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60" name="Text Box 1">
          <a:extLst>
            <a:ext uri="{FF2B5EF4-FFF2-40B4-BE49-F238E27FC236}">
              <a16:creationId xmlns:a16="http://schemas.microsoft.com/office/drawing/2014/main" id="{7E410085-EDE8-4595-A4CD-9FF8083A934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61" name="Text Box 1">
          <a:extLst>
            <a:ext uri="{FF2B5EF4-FFF2-40B4-BE49-F238E27FC236}">
              <a16:creationId xmlns:a16="http://schemas.microsoft.com/office/drawing/2014/main" id="{30B6AB1F-09E0-46D1-B6BD-025869A72CD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62" name="Text Box 1">
          <a:extLst>
            <a:ext uri="{FF2B5EF4-FFF2-40B4-BE49-F238E27FC236}">
              <a16:creationId xmlns:a16="http://schemas.microsoft.com/office/drawing/2014/main" id="{84BC7AC6-716D-4DCC-AC63-DEDBECE490E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63" name="Text Box 1">
          <a:extLst>
            <a:ext uri="{FF2B5EF4-FFF2-40B4-BE49-F238E27FC236}">
              <a16:creationId xmlns:a16="http://schemas.microsoft.com/office/drawing/2014/main" id="{A81EE9E4-BE1F-4DC7-8AA2-9497284508C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64" name="Text Box 1">
          <a:extLst>
            <a:ext uri="{FF2B5EF4-FFF2-40B4-BE49-F238E27FC236}">
              <a16:creationId xmlns:a16="http://schemas.microsoft.com/office/drawing/2014/main" id="{56EF46B3-E494-49F3-9FEF-01DCA9CB739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65" name="Text Box 1">
          <a:extLst>
            <a:ext uri="{FF2B5EF4-FFF2-40B4-BE49-F238E27FC236}">
              <a16:creationId xmlns:a16="http://schemas.microsoft.com/office/drawing/2014/main" id="{A9C13F90-D93C-44A3-9949-2C9C6E5C5D6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id="{D49D05C4-5C15-4E91-9AFE-09D2ACC770A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67" name="Text Box 1">
          <a:extLst>
            <a:ext uri="{FF2B5EF4-FFF2-40B4-BE49-F238E27FC236}">
              <a16:creationId xmlns:a16="http://schemas.microsoft.com/office/drawing/2014/main" id="{F4FE02C6-C5C1-4616-857D-16B2AA26586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5DEDB45F-90E0-4776-9C39-B869F45F015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69" name="Text Box 1">
          <a:extLst>
            <a:ext uri="{FF2B5EF4-FFF2-40B4-BE49-F238E27FC236}">
              <a16:creationId xmlns:a16="http://schemas.microsoft.com/office/drawing/2014/main" id="{DFBF1C93-0388-4001-8E16-A58D079CA36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70" name="Text Box 1">
          <a:extLst>
            <a:ext uri="{FF2B5EF4-FFF2-40B4-BE49-F238E27FC236}">
              <a16:creationId xmlns:a16="http://schemas.microsoft.com/office/drawing/2014/main" id="{C4BB1FCE-E544-4F6C-ADB2-D2DFF736023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71" name="Text Box 1">
          <a:extLst>
            <a:ext uri="{FF2B5EF4-FFF2-40B4-BE49-F238E27FC236}">
              <a16:creationId xmlns:a16="http://schemas.microsoft.com/office/drawing/2014/main" id="{5A95A3B2-8FC0-447C-9605-D164D3753AB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72" name="Text Box 1">
          <a:extLst>
            <a:ext uri="{FF2B5EF4-FFF2-40B4-BE49-F238E27FC236}">
              <a16:creationId xmlns:a16="http://schemas.microsoft.com/office/drawing/2014/main" id="{B52162D1-5199-4D6A-B33E-FBA01A9AE0A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273" name="Text Box 1">
          <a:extLst>
            <a:ext uri="{FF2B5EF4-FFF2-40B4-BE49-F238E27FC236}">
              <a16:creationId xmlns:a16="http://schemas.microsoft.com/office/drawing/2014/main" id="{0E4CD68C-5E0C-4265-A061-1A3A466F610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id="{FBFCA5A3-AE47-4351-B0C1-7F02DA1714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75" name="Text Box 1">
          <a:extLst>
            <a:ext uri="{FF2B5EF4-FFF2-40B4-BE49-F238E27FC236}">
              <a16:creationId xmlns:a16="http://schemas.microsoft.com/office/drawing/2014/main" id="{6225D0D9-0A17-4C40-874A-4515D4179A0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276" name="Text Box 1">
          <a:extLst>
            <a:ext uri="{FF2B5EF4-FFF2-40B4-BE49-F238E27FC236}">
              <a16:creationId xmlns:a16="http://schemas.microsoft.com/office/drawing/2014/main" id="{B37DA484-5254-47AD-950F-D6EC5D3F7E4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77" name="Text Box 1">
          <a:extLst>
            <a:ext uri="{FF2B5EF4-FFF2-40B4-BE49-F238E27FC236}">
              <a16:creationId xmlns:a16="http://schemas.microsoft.com/office/drawing/2014/main" id="{1AF68E84-1CE1-4788-B33E-EB37FB65D92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278" name="Text Box 1">
          <a:extLst>
            <a:ext uri="{FF2B5EF4-FFF2-40B4-BE49-F238E27FC236}">
              <a16:creationId xmlns:a16="http://schemas.microsoft.com/office/drawing/2014/main" id="{713B358B-98F3-4A96-A769-E02B727962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79" name="Text Box 1">
          <a:extLst>
            <a:ext uri="{FF2B5EF4-FFF2-40B4-BE49-F238E27FC236}">
              <a16:creationId xmlns:a16="http://schemas.microsoft.com/office/drawing/2014/main" id="{65AC5407-FF46-4F2A-B5D6-7ADF207D4E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280" name="Text Box 1">
          <a:extLst>
            <a:ext uri="{FF2B5EF4-FFF2-40B4-BE49-F238E27FC236}">
              <a16:creationId xmlns:a16="http://schemas.microsoft.com/office/drawing/2014/main" id="{071DD34A-9ECE-4F6E-86B3-3F0A4E910B7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81" name="Text Box 1">
          <a:extLst>
            <a:ext uri="{FF2B5EF4-FFF2-40B4-BE49-F238E27FC236}">
              <a16:creationId xmlns:a16="http://schemas.microsoft.com/office/drawing/2014/main" id="{E1E190DA-FC15-469C-ACFE-713D114410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id="{206D42BD-5E85-429A-8054-4BCC43C0826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83" name="Text Box 1">
          <a:extLst>
            <a:ext uri="{FF2B5EF4-FFF2-40B4-BE49-F238E27FC236}">
              <a16:creationId xmlns:a16="http://schemas.microsoft.com/office/drawing/2014/main" id="{285B224A-0553-43B9-ACD5-32D386CE098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284" name="Text Box 1">
          <a:extLst>
            <a:ext uri="{FF2B5EF4-FFF2-40B4-BE49-F238E27FC236}">
              <a16:creationId xmlns:a16="http://schemas.microsoft.com/office/drawing/2014/main" id="{CBAA16D6-0D01-4548-952B-8B6034B2FF2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85" name="Text Box 1">
          <a:extLst>
            <a:ext uri="{FF2B5EF4-FFF2-40B4-BE49-F238E27FC236}">
              <a16:creationId xmlns:a16="http://schemas.microsoft.com/office/drawing/2014/main" id="{981B4FD6-B207-42A9-9FF0-602DF58B0E5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86" name="Text Box 1">
          <a:extLst>
            <a:ext uri="{FF2B5EF4-FFF2-40B4-BE49-F238E27FC236}">
              <a16:creationId xmlns:a16="http://schemas.microsoft.com/office/drawing/2014/main" id="{E3B06B18-0263-43E0-99AC-CD03783E4D0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87" name="Text Box 1">
          <a:extLst>
            <a:ext uri="{FF2B5EF4-FFF2-40B4-BE49-F238E27FC236}">
              <a16:creationId xmlns:a16="http://schemas.microsoft.com/office/drawing/2014/main" id="{906EDB80-D983-429F-8804-98CFFEFF214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FDA67519-877D-4FAC-BB3F-52CFAA1295F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89" name="Text Box 1">
          <a:extLst>
            <a:ext uri="{FF2B5EF4-FFF2-40B4-BE49-F238E27FC236}">
              <a16:creationId xmlns:a16="http://schemas.microsoft.com/office/drawing/2014/main" id="{005B2872-E47E-4C6A-9717-083DD275131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id="{D14AE182-1A4D-4E9E-9714-495EA8B05F4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91" name="Text Box 1">
          <a:extLst>
            <a:ext uri="{FF2B5EF4-FFF2-40B4-BE49-F238E27FC236}">
              <a16:creationId xmlns:a16="http://schemas.microsoft.com/office/drawing/2014/main" id="{2805490C-FED2-41D0-B05A-D1C386A7CA7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292" name="Text Box 1">
          <a:extLst>
            <a:ext uri="{FF2B5EF4-FFF2-40B4-BE49-F238E27FC236}">
              <a16:creationId xmlns:a16="http://schemas.microsoft.com/office/drawing/2014/main" id="{02BE2B5E-CBDB-431C-9C08-076223896F2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293" name="Text Box 1">
          <a:extLst>
            <a:ext uri="{FF2B5EF4-FFF2-40B4-BE49-F238E27FC236}">
              <a16:creationId xmlns:a16="http://schemas.microsoft.com/office/drawing/2014/main" id="{D1AFC441-7AF0-4831-859B-E828BEBC8AC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94" name="Text Box 1">
          <a:extLst>
            <a:ext uri="{FF2B5EF4-FFF2-40B4-BE49-F238E27FC236}">
              <a16:creationId xmlns:a16="http://schemas.microsoft.com/office/drawing/2014/main" id="{10B74AB5-F201-479C-A8ED-05C051CE2E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95" name="Text Box 1">
          <a:extLst>
            <a:ext uri="{FF2B5EF4-FFF2-40B4-BE49-F238E27FC236}">
              <a16:creationId xmlns:a16="http://schemas.microsoft.com/office/drawing/2014/main" id="{2396A154-E984-4F70-8095-AC360A2A73F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96" name="Text Box 1">
          <a:extLst>
            <a:ext uri="{FF2B5EF4-FFF2-40B4-BE49-F238E27FC236}">
              <a16:creationId xmlns:a16="http://schemas.microsoft.com/office/drawing/2014/main" id="{976415C4-16DC-435F-80E1-F5A5CDFBBAC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297" name="Text Box 1">
          <a:extLst>
            <a:ext uri="{FF2B5EF4-FFF2-40B4-BE49-F238E27FC236}">
              <a16:creationId xmlns:a16="http://schemas.microsoft.com/office/drawing/2014/main" id="{FC7DA90A-3118-4FF5-B12E-C8973FFE75A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E71DD282-9E2A-48A6-9B92-0A358799EF9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299" name="Text Box 1">
          <a:extLst>
            <a:ext uri="{FF2B5EF4-FFF2-40B4-BE49-F238E27FC236}">
              <a16:creationId xmlns:a16="http://schemas.microsoft.com/office/drawing/2014/main" id="{6F41B593-DB39-45B2-AA03-CE1EEE8EC9B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00" name="Text Box 1">
          <a:extLst>
            <a:ext uri="{FF2B5EF4-FFF2-40B4-BE49-F238E27FC236}">
              <a16:creationId xmlns:a16="http://schemas.microsoft.com/office/drawing/2014/main" id="{EB4897BA-6313-4A1A-AC12-D714EC14A9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01" name="Text Box 1">
          <a:extLst>
            <a:ext uri="{FF2B5EF4-FFF2-40B4-BE49-F238E27FC236}">
              <a16:creationId xmlns:a16="http://schemas.microsoft.com/office/drawing/2014/main" id="{84188E59-82CD-4575-9015-9EF3D33E7D8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id="{33AAFAFB-921F-4C68-BDB2-B409E36287D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03" name="Text Box 1">
          <a:extLst>
            <a:ext uri="{FF2B5EF4-FFF2-40B4-BE49-F238E27FC236}">
              <a16:creationId xmlns:a16="http://schemas.microsoft.com/office/drawing/2014/main" id="{87C9D8BD-F679-41F7-A7DA-27006189025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04" name="Text Box 1">
          <a:extLst>
            <a:ext uri="{FF2B5EF4-FFF2-40B4-BE49-F238E27FC236}">
              <a16:creationId xmlns:a16="http://schemas.microsoft.com/office/drawing/2014/main" id="{0A1C4E42-4956-4919-BE24-E26621564B6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05" name="Text Box 1">
          <a:extLst>
            <a:ext uri="{FF2B5EF4-FFF2-40B4-BE49-F238E27FC236}">
              <a16:creationId xmlns:a16="http://schemas.microsoft.com/office/drawing/2014/main" id="{30ADB6C9-DDA6-4E55-B8C2-4CEB53C1A22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A372DF72-8447-42C7-926C-E70D1F64D07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07" name="Text Box 1">
          <a:extLst>
            <a:ext uri="{FF2B5EF4-FFF2-40B4-BE49-F238E27FC236}">
              <a16:creationId xmlns:a16="http://schemas.microsoft.com/office/drawing/2014/main" id="{AEED081D-47FB-4888-8B4F-8EE5C9A8F71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67A0B909-74BE-4CEB-BA5F-640893477F3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09" name="Text Box 1">
          <a:extLst>
            <a:ext uri="{FF2B5EF4-FFF2-40B4-BE49-F238E27FC236}">
              <a16:creationId xmlns:a16="http://schemas.microsoft.com/office/drawing/2014/main" id="{878F9148-00A4-443B-925E-C823BB096C9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id="{BA5861A3-C755-43E8-A82E-9D74D282052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11" name="Text Box 1">
          <a:extLst>
            <a:ext uri="{FF2B5EF4-FFF2-40B4-BE49-F238E27FC236}">
              <a16:creationId xmlns:a16="http://schemas.microsoft.com/office/drawing/2014/main" id="{113C2419-69FE-4D90-A92F-220D2477163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12" name="Text Box 1">
          <a:extLst>
            <a:ext uri="{FF2B5EF4-FFF2-40B4-BE49-F238E27FC236}">
              <a16:creationId xmlns:a16="http://schemas.microsoft.com/office/drawing/2014/main" id="{3866AA99-6F74-46F3-8E94-8BE2DB6870B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13" name="Text Box 1">
          <a:extLst>
            <a:ext uri="{FF2B5EF4-FFF2-40B4-BE49-F238E27FC236}">
              <a16:creationId xmlns:a16="http://schemas.microsoft.com/office/drawing/2014/main" id="{76A5B5F6-BBC0-4FF5-BC82-EE62277526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id="{25F7D307-BE9D-49AB-B7B1-142CDE847C5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15" name="Text Box 1">
          <a:extLst>
            <a:ext uri="{FF2B5EF4-FFF2-40B4-BE49-F238E27FC236}">
              <a16:creationId xmlns:a16="http://schemas.microsoft.com/office/drawing/2014/main" id="{2ACAEB1D-8AB1-42C2-9DAF-82B671C268C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16" name="Text Box 1">
          <a:extLst>
            <a:ext uri="{FF2B5EF4-FFF2-40B4-BE49-F238E27FC236}">
              <a16:creationId xmlns:a16="http://schemas.microsoft.com/office/drawing/2014/main" id="{BB573E83-7C2E-422E-B08A-681C2FB0841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17" name="Text Box 1">
          <a:extLst>
            <a:ext uri="{FF2B5EF4-FFF2-40B4-BE49-F238E27FC236}">
              <a16:creationId xmlns:a16="http://schemas.microsoft.com/office/drawing/2014/main" id="{21A80A29-33BB-400B-A061-4676F25CAE3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8371214C-274E-49B8-8332-25B013D6430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19" name="Text Box 1">
          <a:extLst>
            <a:ext uri="{FF2B5EF4-FFF2-40B4-BE49-F238E27FC236}">
              <a16:creationId xmlns:a16="http://schemas.microsoft.com/office/drawing/2014/main" id="{F5DC7AD2-C37F-49B5-A234-0B5678D5696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20" name="Text Box 1">
          <a:extLst>
            <a:ext uri="{FF2B5EF4-FFF2-40B4-BE49-F238E27FC236}">
              <a16:creationId xmlns:a16="http://schemas.microsoft.com/office/drawing/2014/main" id="{A40E80FE-CAC1-4D00-BA02-7C0C0E6800B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21" name="Text Box 1">
          <a:extLst>
            <a:ext uri="{FF2B5EF4-FFF2-40B4-BE49-F238E27FC236}">
              <a16:creationId xmlns:a16="http://schemas.microsoft.com/office/drawing/2014/main" id="{D51A6E3C-C15A-4DA5-BBA2-01D2F140B8F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id="{DA2981A7-80C9-4295-B8B6-FC032BFBC40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23" name="Text Box 1">
          <a:extLst>
            <a:ext uri="{FF2B5EF4-FFF2-40B4-BE49-F238E27FC236}">
              <a16:creationId xmlns:a16="http://schemas.microsoft.com/office/drawing/2014/main" id="{5D3D966E-9AA3-4849-9FD1-5620E826DB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24" name="Text Box 1">
          <a:extLst>
            <a:ext uri="{FF2B5EF4-FFF2-40B4-BE49-F238E27FC236}">
              <a16:creationId xmlns:a16="http://schemas.microsoft.com/office/drawing/2014/main" id="{75F84734-541A-44F5-92C5-9067BE2298F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25" name="Text Box 1">
          <a:extLst>
            <a:ext uri="{FF2B5EF4-FFF2-40B4-BE49-F238E27FC236}">
              <a16:creationId xmlns:a16="http://schemas.microsoft.com/office/drawing/2014/main" id="{F9A6DFCE-17AA-41BB-9459-C4F19E52153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26" name="Text Box 1">
          <a:extLst>
            <a:ext uri="{FF2B5EF4-FFF2-40B4-BE49-F238E27FC236}">
              <a16:creationId xmlns:a16="http://schemas.microsoft.com/office/drawing/2014/main" id="{E58F13F8-9B49-423A-9337-0DB75ECB97F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27" name="Text Box 1">
          <a:extLst>
            <a:ext uri="{FF2B5EF4-FFF2-40B4-BE49-F238E27FC236}">
              <a16:creationId xmlns:a16="http://schemas.microsoft.com/office/drawing/2014/main" id="{31D31CFA-2DC5-47DD-A2C2-B2FFA81647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9E1546F4-6F21-4326-A372-C68B3191ADC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29" name="Text Box 1">
          <a:extLst>
            <a:ext uri="{FF2B5EF4-FFF2-40B4-BE49-F238E27FC236}">
              <a16:creationId xmlns:a16="http://schemas.microsoft.com/office/drawing/2014/main" id="{971D1E6A-0BE2-4CEE-97F2-262692DA01D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id="{396B6934-089C-45A2-BD85-55A5CE9F05A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31" name="Text Box 1">
          <a:extLst>
            <a:ext uri="{FF2B5EF4-FFF2-40B4-BE49-F238E27FC236}">
              <a16:creationId xmlns:a16="http://schemas.microsoft.com/office/drawing/2014/main" id="{3F0DE0AF-7EC7-4379-A215-6185C6DB35C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32" name="Text Box 1">
          <a:extLst>
            <a:ext uri="{FF2B5EF4-FFF2-40B4-BE49-F238E27FC236}">
              <a16:creationId xmlns:a16="http://schemas.microsoft.com/office/drawing/2014/main" id="{EA6E97B0-FD9C-4842-A218-B711052D30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33" name="Text Box 1">
          <a:extLst>
            <a:ext uri="{FF2B5EF4-FFF2-40B4-BE49-F238E27FC236}">
              <a16:creationId xmlns:a16="http://schemas.microsoft.com/office/drawing/2014/main" id="{CCDD1CB7-E3CF-4255-98F2-1EF291B83CD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34" name="Text Box 1">
          <a:extLst>
            <a:ext uri="{FF2B5EF4-FFF2-40B4-BE49-F238E27FC236}">
              <a16:creationId xmlns:a16="http://schemas.microsoft.com/office/drawing/2014/main" id="{F09DD22D-F869-49AD-8594-0A503DB7C2F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35" name="Text Box 1">
          <a:extLst>
            <a:ext uri="{FF2B5EF4-FFF2-40B4-BE49-F238E27FC236}">
              <a16:creationId xmlns:a16="http://schemas.microsoft.com/office/drawing/2014/main" id="{B790F55D-149D-4C28-B75B-D525BF16E6C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36" name="Text Box 1">
          <a:extLst>
            <a:ext uri="{FF2B5EF4-FFF2-40B4-BE49-F238E27FC236}">
              <a16:creationId xmlns:a16="http://schemas.microsoft.com/office/drawing/2014/main" id="{EDF4DE6E-02D6-49BF-9C42-C3B193325C6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37" name="Text Box 1">
          <a:extLst>
            <a:ext uri="{FF2B5EF4-FFF2-40B4-BE49-F238E27FC236}">
              <a16:creationId xmlns:a16="http://schemas.microsoft.com/office/drawing/2014/main" id="{14D64FDF-0812-4072-B7BA-8B5F24B53C6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EDA7DE32-D902-40EF-97B1-4B0EAD34E24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39" name="Text Box 1">
          <a:extLst>
            <a:ext uri="{FF2B5EF4-FFF2-40B4-BE49-F238E27FC236}">
              <a16:creationId xmlns:a16="http://schemas.microsoft.com/office/drawing/2014/main" id="{C8DE539A-F2C3-42A2-A325-BBDBEE226EC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40" name="Text Box 1">
          <a:extLst>
            <a:ext uri="{FF2B5EF4-FFF2-40B4-BE49-F238E27FC236}">
              <a16:creationId xmlns:a16="http://schemas.microsoft.com/office/drawing/2014/main" id="{7840DD20-9346-48EE-8687-524C7D47109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41" name="Text Box 1">
          <a:extLst>
            <a:ext uri="{FF2B5EF4-FFF2-40B4-BE49-F238E27FC236}">
              <a16:creationId xmlns:a16="http://schemas.microsoft.com/office/drawing/2014/main" id="{1A9AD93D-C161-4477-BCDA-FB85217DA30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42" name="Text Box 1">
          <a:extLst>
            <a:ext uri="{FF2B5EF4-FFF2-40B4-BE49-F238E27FC236}">
              <a16:creationId xmlns:a16="http://schemas.microsoft.com/office/drawing/2014/main" id="{A80A1B80-C82D-4492-98B1-BB7AAE7BAEB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43" name="Text Box 1">
          <a:extLst>
            <a:ext uri="{FF2B5EF4-FFF2-40B4-BE49-F238E27FC236}">
              <a16:creationId xmlns:a16="http://schemas.microsoft.com/office/drawing/2014/main" id="{045EC83A-C814-4174-803D-D93931227C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44" name="Text Box 1">
          <a:extLst>
            <a:ext uri="{FF2B5EF4-FFF2-40B4-BE49-F238E27FC236}">
              <a16:creationId xmlns:a16="http://schemas.microsoft.com/office/drawing/2014/main" id="{793CAD2B-9EE6-4E86-A5D6-3EB39F63CCB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45" name="Text Box 1">
          <a:extLst>
            <a:ext uri="{FF2B5EF4-FFF2-40B4-BE49-F238E27FC236}">
              <a16:creationId xmlns:a16="http://schemas.microsoft.com/office/drawing/2014/main" id="{BA5B12DA-D053-4B69-8CC3-976844B6D25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id="{AEAB31D8-8609-4AFE-9656-22DA6926E92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47" name="Text Box 1">
          <a:extLst>
            <a:ext uri="{FF2B5EF4-FFF2-40B4-BE49-F238E27FC236}">
              <a16:creationId xmlns:a16="http://schemas.microsoft.com/office/drawing/2014/main" id="{C1C2C30C-D0D4-46F6-B498-D042886FDF7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4B1DDF4A-7E67-405A-9807-338FB4AC2A0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49" name="Text Box 1">
          <a:extLst>
            <a:ext uri="{FF2B5EF4-FFF2-40B4-BE49-F238E27FC236}">
              <a16:creationId xmlns:a16="http://schemas.microsoft.com/office/drawing/2014/main" id="{43211651-1D02-4B7A-820A-9C674F3194E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E118000F-50CA-4961-AF28-BF3ED6FDBC6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FA05D3D9-2013-42C5-8E82-C07B837F6CD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52" name="Text Box 1">
          <a:extLst>
            <a:ext uri="{FF2B5EF4-FFF2-40B4-BE49-F238E27FC236}">
              <a16:creationId xmlns:a16="http://schemas.microsoft.com/office/drawing/2014/main" id="{AF15E101-3A09-4C7D-A47B-03943BE972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53" name="Text Box 1">
          <a:extLst>
            <a:ext uri="{FF2B5EF4-FFF2-40B4-BE49-F238E27FC236}">
              <a16:creationId xmlns:a16="http://schemas.microsoft.com/office/drawing/2014/main" id="{CC937922-11E2-4937-A512-BA6349C6E34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2EE76C9D-AB85-498B-8096-B00F7665562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B002C384-9C95-406F-AB85-8256AF5D304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56" name="Text Box 1">
          <a:extLst>
            <a:ext uri="{FF2B5EF4-FFF2-40B4-BE49-F238E27FC236}">
              <a16:creationId xmlns:a16="http://schemas.microsoft.com/office/drawing/2014/main" id="{A4AE038F-4668-4866-B51B-D061BE33A49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57" name="Text Box 1">
          <a:extLst>
            <a:ext uri="{FF2B5EF4-FFF2-40B4-BE49-F238E27FC236}">
              <a16:creationId xmlns:a16="http://schemas.microsoft.com/office/drawing/2014/main" id="{283D60CD-8A64-4823-B894-8CFB15FFBCF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BF8062AC-E44E-4FCA-8390-5368F465BFF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94087D07-6156-4ACA-939D-252081C242B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360" name="Text Box 1">
          <a:extLst>
            <a:ext uri="{FF2B5EF4-FFF2-40B4-BE49-F238E27FC236}">
              <a16:creationId xmlns:a16="http://schemas.microsoft.com/office/drawing/2014/main" id="{0D34DA69-D6F8-4A7C-BF0A-C85ADA10ECD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361" name="Text Box 1">
          <a:extLst>
            <a:ext uri="{FF2B5EF4-FFF2-40B4-BE49-F238E27FC236}">
              <a16:creationId xmlns:a16="http://schemas.microsoft.com/office/drawing/2014/main" id="{1B3A4D06-9FD9-4F5A-92E1-40818FF60E9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23F2B27A-BBBB-4543-BD9B-BE7FF2021C7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51BC23B5-8624-40CA-A333-456706CE92E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64" name="Text Box 1">
          <a:extLst>
            <a:ext uri="{FF2B5EF4-FFF2-40B4-BE49-F238E27FC236}">
              <a16:creationId xmlns:a16="http://schemas.microsoft.com/office/drawing/2014/main" id="{DE7491C7-14AF-4664-BBBD-F11D3E6F119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65" name="Text Box 1">
          <a:extLst>
            <a:ext uri="{FF2B5EF4-FFF2-40B4-BE49-F238E27FC236}">
              <a16:creationId xmlns:a16="http://schemas.microsoft.com/office/drawing/2014/main" id="{F30B8EC8-4AA7-4AC6-AC3F-53D3989CC31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1E4500F1-EB33-4B78-90D4-42825134031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E2F98E25-D0AB-41EB-9764-5664CB96633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68" name="Text Box 1">
          <a:extLst>
            <a:ext uri="{FF2B5EF4-FFF2-40B4-BE49-F238E27FC236}">
              <a16:creationId xmlns:a16="http://schemas.microsoft.com/office/drawing/2014/main" id="{7A719B3E-7AC3-4F70-8E88-3792BB106FE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69" name="Text Box 1">
          <a:extLst>
            <a:ext uri="{FF2B5EF4-FFF2-40B4-BE49-F238E27FC236}">
              <a16:creationId xmlns:a16="http://schemas.microsoft.com/office/drawing/2014/main" id="{A4DC3AB1-DBAB-4109-A337-7440CDBF396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32E2DCA0-6EB3-4B80-9964-5A53FB28F14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43A175C5-A5D6-45A7-A03A-22F4B280326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72" name="Text Box 1">
          <a:extLst>
            <a:ext uri="{FF2B5EF4-FFF2-40B4-BE49-F238E27FC236}">
              <a16:creationId xmlns:a16="http://schemas.microsoft.com/office/drawing/2014/main" id="{AD72257A-3B3C-44FE-BFBB-031238FA81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73" name="Text Box 1">
          <a:extLst>
            <a:ext uri="{FF2B5EF4-FFF2-40B4-BE49-F238E27FC236}">
              <a16:creationId xmlns:a16="http://schemas.microsoft.com/office/drawing/2014/main" id="{828D2260-45C7-4811-8376-FBF20A5C46E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9D967457-5461-49D4-B8C5-D2706E19DBE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97EEEA33-378B-4296-9410-46DFC07971E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76" name="Text Box 1">
          <a:extLst>
            <a:ext uri="{FF2B5EF4-FFF2-40B4-BE49-F238E27FC236}">
              <a16:creationId xmlns:a16="http://schemas.microsoft.com/office/drawing/2014/main" id="{E54CEFF5-BF95-4D8A-9A2C-ADD99A35DC2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77" name="Text Box 1">
          <a:extLst>
            <a:ext uri="{FF2B5EF4-FFF2-40B4-BE49-F238E27FC236}">
              <a16:creationId xmlns:a16="http://schemas.microsoft.com/office/drawing/2014/main" id="{F77E3FA0-4188-4711-9F00-942B12E4D02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2B287B06-BD15-4A7D-AB70-EBF83721955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2F384968-7D79-4BF5-9633-6180F9C1A63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380" name="Text Box 1">
          <a:extLst>
            <a:ext uri="{FF2B5EF4-FFF2-40B4-BE49-F238E27FC236}">
              <a16:creationId xmlns:a16="http://schemas.microsoft.com/office/drawing/2014/main" id="{BE510C24-10FA-469C-A189-6BBB69F4119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381" name="Text Box 1">
          <a:extLst>
            <a:ext uri="{FF2B5EF4-FFF2-40B4-BE49-F238E27FC236}">
              <a16:creationId xmlns:a16="http://schemas.microsoft.com/office/drawing/2014/main" id="{C2BAE5C2-86A8-4AE7-A40D-35C20FDA20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9B660BE0-D274-405F-801C-339C9644FD4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EDA09576-9DF7-4554-8926-C4FED16D5AB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84" name="Text Box 1">
          <a:extLst>
            <a:ext uri="{FF2B5EF4-FFF2-40B4-BE49-F238E27FC236}">
              <a16:creationId xmlns:a16="http://schemas.microsoft.com/office/drawing/2014/main" id="{D890DD39-8FB7-4436-B09D-4E03B106B39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385" name="Text Box 1">
          <a:extLst>
            <a:ext uri="{FF2B5EF4-FFF2-40B4-BE49-F238E27FC236}">
              <a16:creationId xmlns:a16="http://schemas.microsoft.com/office/drawing/2014/main" id="{E49BE1FF-A7D3-4FA6-8B25-318225752B4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3B55597B-D388-48DB-AE62-1230330B505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9430B42A-30EF-4830-86D3-C5CE82D03F3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88" name="Text Box 1">
          <a:extLst>
            <a:ext uri="{FF2B5EF4-FFF2-40B4-BE49-F238E27FC236}">
              <a16:creationId xmlns:a16="http://schemas.microsoft.com/office/drawing/2014/main" id="{205FC1F8-DA25-4057-A654-8F794BEE9BE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89" name="Text Box 1">
          <a:extLst>
            <a:ext uri="{FF2B5EF4-FFF2-40B4-BE49-F238E27FC236}">
              <a16:creationId xmlns:a16="http://schemas.microsoft.com/office/drawing/2014/main" id="{9FF5AF3A-0CD4-4AA1-ACA1-3463E662664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C6E6B0ED-14FA-4186-AF08-C83E88BDCC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379DD53B-0706-4857-A789-1589B349F07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92" name="Text Box 1">
          <a:extLst>
            <a:ext uri="{FF2B5EF4-FFF2-40B4-BE49-F238E27FC236}">
              <a16:creationId xmlns:a16="http://schemas.microsoft.com/office/drawing/2014/main" id="{9A86A9A0-7E12-4A6D-A527-8C13DD19626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93" name="Text Box 1">
          <a:extLst>
            <a:ext uri="{FF2B5EF4-FFF2-40B4-BE49-F238E27FC236}">
              <a16:creationId xmlns:a16="http://schemas.microsoft.com/office/drawing/2014/main" id="{DAFF5172-73F8-422E-BE74-E5F5D34C02D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15699D68-7DFB-4679-A5F5-468B145664E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913B4795-611F-4F84-AD8B-CF4CA95499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96" name="Text Box 1">
          <a:extLst>
            <a:ext uri="{FF2B5EF4-FFF2-40B4-BE49-F238E27FC236}">
              <a16:creationId xmlns:a16="http://schemas.microsoft.com/office/drawing/2014/main" id="{DCA6726D-BEEA-41BE-85EF-919907CC4EF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97" name="Text Box 1">
          <a:extLst>
            <a:ext uri="{FF2B5EF4-FFF2-40B4-BE49-F238E27FC236}">
              <a16:creationId xmlns:a16="http://schemas.microsoft.com/office/drawing/2014/main" id="{FB3D01B6-AC35-4807-BE86-92455D1A777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1998B483-00BF-4E64-ADD5-F8CD4566183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85D7782A-BA7F-4A4D-BBD3-D30B6086F03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400" name="Text Box 1">
          <a:extLst>
            <a:ext uri="{FF2B5EF4-FFF2-40B4-BE49-F238E27FC236}">
              <a16:creationId xmlns:a16="http://schemas.microsoft.com/office/drawing/2014/main" id="{ED2A4591-93C6-4ADF-B41F-E481AE5D88C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401" name="Text Box 1">
          <a:extLst>
            <a:ext uri="{FF2B5EF4-FFF2-40B4-BE49-F238E27FC236}">
              <a16:creationId xmlns:a16="http://schemas.microsoft.com/office/drawing/2014/main" id="{F26D3B94-275B-49CF-B21A-B33D9EF00B4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414BA8D8-0509-42E8-8944-5ABA71DC402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ED2D3428-F6F7-48A8-BC7F-A7869CE8C20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404" name="Text Box 1">
          <a:extLst>
            <a:ext uri="{FF2B5EF4-FFF2-40B4-BE49-F238E27FC236}">
              <a16:creationId xmlns:a16="http://schemas.microsoft.com/office/drawing/2014/main" id="{069BCFB7-25B7-4F81-9023-62124B5388A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05" name="Text Box 1">
          <a:extLst>
            <a:ext uri="{FF2B5EF4-FFF2-40B4-BE49-F238E27FC236}">
              <a16:creationId xmlns:a16="http://schemas.microsoft.com/office/drawing/2014/main" id="{284B97FA-0C3B-49D9-96E6-091F6B53D5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11A35FFE-6980-4F2F-9C0E-AD7B9C21BA2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342A1C9E-F14E-48E0-BB66-1BED239F298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08" name="Text Box 1">
          <a:extLst>
            <a:ext uri="{FF2B5EF4-FFF2-40B4-BE49-F238E27FC236}">
              <a16:creationId xmlns:a16="http://schemas.microsoft.com/office/drawing/2014/main" id="{830AB01C-D580-40D0-AA67-FB308C92865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09" name="Text Box 1">
          <a:extLst>
            <a:ext uri="{FF2B5EF4-FFF2-40B4-BE49-F238E27FC236}">
              <a16:creationId xmlns:a16="http://schemas.microsoft.com/office/drawing/2014/main" id="{4B252624-A818-458F-B74B-C2024FEAF46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5DD43513-75A2-4A65-81D2-88753103751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4CC9B7C5-C25E-419F-81F4-838184658A3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412" name="Text Box 1">
          <a:extLst>
            <a:ext uri="{FF2B5EF4-FFF2-40B4-BE49-F238E27FC236}">
              <a16:creationId xmlns:a16="http://schemas.microsoft.com/office/drawing/2014/main" id="{91972307-C937-46BC-A8ED-EB0851E300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13" name="Text Box 1">
          <a:extLst>
            <a:ext uri="{FF2B5EF4-FFF2-40B4-BE49-F238E27FC236}">
              <a16:creationId xmlns:a16="http://schemas.microsoft.com/office/drawing/2014/main" id="{10CB103D-97EC-41F7-8AF9-35C530EE74D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A9647055-3502-43D9-B76D-328BB0360C8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190CDEEB-D3B8-4B40-9984-7220BC629BC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16" name="Text Box 1">
          <a:extLst>
            <a:ext uri="{FF2B5EF4-FFF2-40B4-BE49-F238E27FC236}">
              <a16:creationId xmlns:a16="http://schemas.microsoft.com/office/drawing/2014/main" id="{3C20E23F-0900-4268-8BF3-554B5A89653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17" name="Text Box 1">
          <a:extLst>
            <a:ext uri="{FF2B5EF4-FFF2-40B4-BE49-F238E27FC236}">
              <a16:creationId xmlns:a16="http://schemas.microsoft.com/office/drawing/2014/main" id="{C5DA852A-8213-42E9-B988-2E275350D48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6309B57D-3FA9-4DBF-830C-E20954D0114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34A26C7A-6A77-45A1-8214-69474574C7C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420" name="Text Box 1">
          <a:extLst>
            <a:ext uri="{FF2B5EF4-FFF2-40B4-BE49-F238E27FC236}">
              <a16:creationId xmlns:a16="http://schemas.microsoft.com/office/drawing/2014/main" id="{49BCF0D5-B276-49BF-B9DD-68487E9E264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21" name="Text Box 1">
          <a:extLst>
            <a:ext uri="{FF2B5EF4-FFF2-40B4-BE49-F238E27FC236}">
              <a16:creationId xmlns:a16="http://schemas.microsoft.com/office/drawing/2014/main" id="{8C8243EC-1AF0-49A3-84C9-0745522B974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527C0CE7-F091-4E5E-9814-579B8E25E3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F6CF1803-ABDA-4A61-93CA-E552E9CEE2B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24" name="Text Box 1">
          <a:extLst>
            <a:ext uri="{FF2B5EF4-FFF2-40B4-BE49-F238E27FC236}">
              <a16:creationId xmlns:a16="http://schemas.microsoft.com/office/drawing/2014/main" id="{0CEAB6AE-91CD-4E84-85A8-9AF9AE8CB9D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25" name="Text Box 1">
          <a:extLst>
            <a:ext uri="{FF2B5EF4-FFF2-40B4-BE49-F238E27FC236}">
              <a16:creationId xmlns:a16="http://schemas.microsoft.com/office/drawing/2014/main" id="{B6547F1B-76FF-4671-9B2D-962AFA12F2D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025757BF-C953-41EE-9783-F71A645F6DD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D0CA7854-92D1-4E1D-9CAF-B92FFFCB669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428" name="Text Box 1">
          <a:extLst>
            <a:ext uri="{FF2B5EF4-FFF2-40B4-BE49-F238E27FC236}">
              <a16:creationId xmlns:a16="http://schemas.microsoft.com/office/drawing/2014/main" id="{6922F308-46F0-4063-9EE2-F990C701232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29" name="Text Box 1">
          <a:extLst>
            <a:ext uri="{FF2B5EF4-FFF2-40B4-BE49-F238E27FC236}">
              <a16:creationId xmlns:a16="http://schemas.microsoft.com/office/drawing/2014/main" id="{458F6AFC-FDDB-4AAC-906C-D5A3FB04949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948E17BC-2B2F-4207-89A8-2158B19377B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3A1EF3F3-A6ED-4029-AA2E-533705D4F16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32" name="Text Box 1">
          <a:extLst>
            <a:ext uri="{FF2B5EF4-FFF2-40B4-BE49-F238E27FC236}">
              <a16:creationId xmlns:a16="http://schemas.microsoft.com/office/drawing/2014/main" id="{EE3D4E22-15A3-4C07-9DF4-F6E11EC49BD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33" name="Text Box 1">
          <a:extLst>
            <a:ext uri="{FF2B5EF4-FFF2-40B4-BE49-F238E27FC236}">
              <a16:creationId xmlns:a16="http://schemas.microsoft.com/office/drawing/2014/main" id="{F85E1B5A-BB65-4E5E-944B-C65ACA0D866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C4161FF0-C92C-4E96-9254-72D742275AF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91F5A5E3-9D5A-44BE-BA6A-1BBBEC2106C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436" name="Text Box 1">
          <a:extLst>
            <a:ext uri="{FF2B5EF4-FFF2-40B4-BE49-F238E27FC236}">
              <a16:creationId xmlns:a16="http://schemas.microsoft.com/office/drawing/2014/main" id="{599B79DC-A191-4D6B-871C-80274BF89A8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37" name="Text Box 1">
          <a:extLst>
            <a:ext uri="{FF2B5EF4-FFF2-40B4-BE49-F238E27FC236}">
              <a16:creationId xmlns:a16="http://schemas.microsoft.com/office/drawing/2014/main" id="{2921BFE4-ACB8-4A9C-8AFF-92697A8AC0E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6935C4AE-C160-4DAD-87D2-5D736E7853C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AEF9DF3F-4875-407A-8878-6564561B6F1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40" name="Text Box 1">
          <a:extLst>
            <a:ext uri="{FF2B5EF4-FFF2-40B4-BE49-F238E27FC236}">
              <a16:creationId xmlns:a16="http://schemas.microsoft.com/office/drawing/2014/main" id="{9083AA1B-BEF8-4D64-B34E-2AE2DD6F3B4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41" name="Text Box 1">
          <a:extLst>
            <a:ext uri="{FF2B5EF4-FFF2-40B4-BE49-F238E27FC236}">
              <a16:creationId xmlns:a16="http://schemas.microsoft.com/office/drawing/2014/main" id="{DEA8674A-8AA8-4A40-A7A8-9CC6D4728CA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A50A55A3-8FA5-41CB-A223-EEC934656FD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F96566CF-34B1-4E3F-B62C-7F76316A272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44" name="Text Box 1">
          <a:extLst>
            <a:ext uri="{FF2B5EF4-FFF2-40B4-BE49-F238E27FC236}">
              <a16:creationId xmlns:a16="http://schemas.microsoft.com/office/drawing/2014/main" id="{A1DA6779-6A47-4B69-B6F6-FA53E054E32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45" name="Text Box 1">
          <a:extLst>
            <a:ext uri="{FF2B5EF4-FFF2-40B4-BE49-F238E27FC236}">
              <a16:creationId xmlns:a16="http://schemas.microsoft.com/office/drawing/2014/main" id="{21711400-198B-4CD5-9AB9-C869E4D6616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3D81A503-9D1B-48C2-9330-120C9DB81BB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47" name="Text Box 1">
          <a:extLst>
            <a:ext uri="{FF2B5EF4-FFF2-40B4-BE49-F238E27FC236}">
              <a16:creationId xmlns:a16="http://schemas.microsoft.com/office/drawing/2014/main" id="{6EB7F638-E81F-4C74-B1C2-27F388AB9A5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48" name="Text Box 1">
          <a:extLst>
            <a:ext uri="{FF2B5EF4-FFF2-40B4-BE49-F238E27FC236}">
              <a16:creationId xmlns:a16="http://schemas.microsoft.com/office/drawing/2014/main" id="{AF620963-9C2C-4057-86E0-DB82CF26EB1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49" name="Text Box 1">
          <a:extLst>
            <a:ext uri="{FF2B5EF4-FFF2-40B4-BE49-F238E27FC236}">
              <a16:creationId xmlns:a16="http://schemas.microsoft.com/office/drawing/2014/main" id="{5471FA42-E0F1-45AB-BE5A-3076868463E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5E4DEFFF-AD35-4E03-9AB6-87F3C5616C2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51" name="Text Box 1">
          <a:extLst>
            <a:ext uri="{FF2B5EF4-FFF2-40B4-BE49-F238E27FC236}">
              <a16:creationId xmlns:a16="http://schemas.microsoft.com/office/drawing/2014/main" id="{2EE457F2-D0D6-476C-8F45-E100C164C21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52" name="Text Box 1">
          <a:extLst>
            <a:ext uri="{FF2B5EF4-FFF2-40B4-BE49-F238E27FC236}">
              <a16:creationId xmlns:a16="http://schemas.microsoft.com/office/drawing/2014/main" id="{F4EEB4AB-C58E-4975-AB65-E27CE4A306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53" name="Text Box 1">
          <a:extLst>
            <a:ext uri="{FF2B5EF4-FFF2-40B4-BE49-F238E27FC236}">
              <a16:creationId xmlns:a16="http://schemas.microsoft.com/office/drawing/2014/main" id="{989A6469-F97D-4780-9E46-011D9C97554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372E61F3-52AF-4A4A-86AA-0AC21BBBA0E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55" name="Text Box 1">
          <a:extLst>
            <a:ext uri="{FF2B5EF4-FFF2-40B4-BE49-F238E27FC236}">
              <a16:creationId xmlns:a16="http://schemas.microsoft.com/office/drawing/2014/main" id="{369C99B9-E2C7-484A-BCA3-87A5D0BB79E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56" name="Text Box 1">
          <a:extLst>
            <a:ext uri="{FF2B5EF4-FFF2-40B4-BE49-F238E27FC236}">
              <a16:creationId xmlns:a16="http://schemas.microsoft.com/office/drawing/2014/main" id="{36E60DE3-620D-4920-846A-0EB9E933689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57" name="Text Box 1">
          <a:extLst>
            <a:ext uri="{FF2B5EF4-FFF2-40B4-BE49-F238E27FC236}">
              <a16:creationId xmlns:a16="http://schemas.microsoft.com/office/drawing/2014/main" id="{DA0D344C-AF81-4883-BFBF-989D977C8F5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4AEAB20C-8358-4D06-91DD-E1D8F65F426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59" name="Text Box 1">
          <a:extLst>
            <a:ext uri="{FF2B5EF4-FFF2-40B4-BE49-F238E27FC236}">
              <a16:creationId xmlns:a16="http://schemas.microsoft.com/office/drawing/2014/main" id="{249E7F75-2DE6-421B-B6BB-E9E4EE4AAA6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60" name="Text Box 1">
          <a:extLst>
            <a:ext uri="{FF2B5EF4-FFF2-40B4-BE49-F238E27FC236}">
              <a16:creationId xmlns:a16="http://schemas.microsoft.com/office/drawing/2014/main" id="{5E62B660-96D5-4BAA-B316-C6E13A8D749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61" name="Text Box 1">
          <a:extLst>
            <a:ext uri="{FF2B5EF4-FFF2-40B4-BE49-F238E27FC236}">
              <a16:creationId xmlns:a16="http://schemas.microsoft.com/office/drawing/2014/main" id="{68B965A7-25EC-4931-AA19-C2C95D74D17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8A7914EE-867A-45CB-8849-9706151ACB1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63" name="Text Box 1">
          <a:extLst>
            <a:ext uri="{FF2B5EF4-FFF2-40B4-BE49-F238E27FC236}">
              <a16:creationId xmlns:a16="http://schemas.microsoft.com/office/drawing/2014/main" id="{8C4EE249-F4C5-4CC7-B935-449C79DE8DD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id="{71CDF6E7-0647-41DA-A839-849EBAEB80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65" name="Text Box 1">
          <a:extLst>
            <a:ext uri="{FF2B5EF4-FFF2-40B4-BE49-F238E27FC236}">
              <a16:creationId xmlns:a16="http://schemas.microsoft.com/office/drawing/2014/main" id="{C20AB9DA-16EE-46CE-A8BA-9485A9F4535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C125638D-94B4-483F-8781-15BA1E1C87B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67" name="Text Box 1">
          <a:extLst>
            <a:ext uri="{FF2B5EF4-FFF2-40B4-BE49-F238E27FC236}">
              <a16:creationId xmlns:a16="http://schemas.microsoft.com/office/drawing/2014/main" id="{E9B17164-BF4C-4AB8-8603-388C009786D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68" name="Text Box 1">
          <a:extLst>
            <a:ext uri="{FF2B5EF4-FFF2-40B4-BE49-F238E27FC236}">
              <a16:creationId xmlns:a16="http://schemas.microsoft.com/office/drawing/2014/main" id="{56397A95-3E95-492C-AB65-3AB2CF4B4C1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69" name="Text Box 1">
          <a:extLst>
            <a:ext uri="{FF2B5EF4-FFF2-40B4-BE49-F238E27FC236}">
              <a16:creationId xmlns:a16="http://schemas.microsoft.com/office/drawing/2014/main" id="{DAC82EDA-7BBB-42B7-B98C-C51E053D094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DA7A9EDB-AC97-46E5-9D9A-F456610907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71" name="Text Box 1">
          <a:extLst>
            <a:ext uri="{FF2B5EF4-FFF2-40B4-BE49-F238E27FC236}">
              <a16:creationId xmlns:a16="http://schemas.microsoft.com/office/drawing/2014/main" id="{819D4F2A-65EB-459D-99A0-08DFBE8DE26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72" name="Text Box 1">
          <a:extLst>
            <a:ext uri="{FF2B5EF4-FFF2-40B4-BE49-F238E27FC236}">
              <a16:creationId xmlns:a16="http://schemas.microsoft.com/office/drawing/2014/main" id="{E90F84FB-8724-4AA3-8840-6A226E0DC83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73" name="Text Box 1">
          <a:extLst>
            <a:ext uri="{FF2B5EF4-FFF2-40B4-BE49-F238E27FC236}">
              <a16:creationId xmlns:a16="http://schemas.microsoft.com/office/drawing/2014/main" id="{B8E7B90F-5D97-4FC8-B07F-CA64C2F3F1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9791251C-906E-426B-A675-A44DC8EE48E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75" name="Text Box 1">
          <a:extLst>
            <a:ext uri="{FF2B5EF4-FFF2-40B4-BE49-F238E27FC236}">
              <a16:creationId xmlns:a16="http://schemas.microsoft.com/office/drawing/2014/main" id="{428D1AE8-587F-46A7-B413-2F1AFF899DB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76" name="Text Box 1">
          <a:extLst>
            <a:ext uri="{FF2B5EF4-FFF2-40B4-BE49-F238E27FC236}">
              <a16:creationId xmlns:a16="http://schemas.microsoft.com/office/drawing/2014/main" id="{73694843-74BE-4968-A216-1206430547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77" name="Text Box 1">
          <a:extLst>
            <a:ext uri="{FF2B5EF4-FFF2-40B4-BE49-F238E27FC236}">
              <a16:creationId xmlns:a16="http://schemas.microsoft.com/office/drawing/2014/main" id="{C2004C97-4931-4C39-8A1F-89915C7554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DEF42F06-1987-4D28-9DBC-F98A76F8201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79" name="Text Box 1">
          <a:extLst>
            <a:ext uri="{FF2B5EF4-FFF2-40B4-BE49-F238E27FC236}">
              <a16:creationId xmlns:a16="http://schemas.microsoft.com/office/drawing/2014/main" id="{555D6263-4DBF-491D-A159-6F40F654071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80" name="Text Box 1">
          <a:extLst>
            <a:ext uri="{FF2B5EF4-FFF2-40B4-BE49-F238E27FC236}">
              <a16:creationId xmlns:a16="http://schemas.microsoft.com/office/drawing/2014/main" id="{5C908A03-99DA-4D64-A0B7-C81C7333575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81" name="Text Box 1">
          <a:extLst>
            <a:ext uri="{FF2B5EF4-FFF2-40B4-BE49-F238E27FC236}">
              <a16:creationId xmlns:a16="http://schemas.microsoft.com/office/drawing/2014/main" id="{15B5F2C5-493A-439A-AD10-68F1D13806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1FB7522B-FB69-452B-873A-417BFCA02F8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83" name="Text Box 1">
          <a:extLst>
            <a:ext uri="{FF2B5EF4-FFF2-40B4-BE49-F238E27FC236}">
              <a16:creationId xmlns:a16="http://schemas.microsoft.com/office/drawing/2014/main" id="{C5C50CF6-9C75-4D3F-BA86-4C665F8F441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id="{770347EF-762F-4C59-BB03-1BA1326DD2F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85" name="Text Box 1">
          <a:extLst>
            <a:ext uri="{FF2B5EF4-FFF2-40B4-BE49-F238E27FC236}">
              <a16:creationId xmlns:a16="http://schemas.microsoft.com/office/drawing/2014/main" id="{6EB68C25-492B-428C-B847-7EC7D9CFB88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216A6CC9-9F09-4D1B-9DA2-68F2FC1356F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87" name="Text Box 1">
          <a:extLst>
            <a:ext uri="{FF2B5EF4-FFF2-40B4-BE49-F238E27FC236}">
              <a16:creationId xmlns:a16="http://schemas.microsoft.com/office/drawing/2014/main" id="{4F41B024-FA89-4ACA-A84F-7446965ACCA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88" name="Text Box 1">
          <a:extLst>
            <a:ext uri="{FF2B5EF4-FFF2-40B4-BE49-F238E27FC236}">
              <a16:creationId xmlns:a16="http://schemas.microsoft.com/office/drawing/2014/main" id="{FBBBB25D-6D67-4D0A-B133-C435CD92FD3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89" name="Text Box 1">
          <a:extLst>
            <a:ext uri="{FF2B5EF4-FFF2-40B4-BE49-F238E27FC236}">
              <a16:creationId xmlns:a16="http://schemas.microsoft.com/office/drawing/2014/main" id="{031BABC6-CB5E-46C8-ABDF-6CE6F5808B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F4A30D1F-1DE8-4E4F-892B-BB085C8279F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91" name="Text Box 1">
          <a:extLst>
            <a:ext uri="{FF2B5EF4-FFF2-40B4-BE49-F238E27FC236}">
              <a16:creationId xmlns:a16="http://schemas.microsoft.com/office/drawing/2014/main" id="{D1EAD21D-E5D2-406C-BBF3-4057FDD8921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id="{CCD9C4FD-A20F-4AB3-80B9-C569BC6DDD5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93" name="Text Box 1">
          <a:extLst>
            <a:ext uri="{FF2B5EF4-FFF2-40B4-BE49-F238E27FC236}">
              <a16:creationId xmlns:a16="http://schemas.microsoft.com/office/drawing/2014/main" id="{E03B3C47-09E0-49BE-8D52-B172E54BB0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2C3440EA-D834-4E94-89A7-C63870B001C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95" name="Text Box 1">
          <a:extLst>
            <a:ext uri="{FF2B5EF4-FFF2-40B4-BE49-F238E27FC236}">
              <a16:creationId xmlns:a16="http://schemas.microsoft.com/office/drawing/2014/main" id="{FB523D5B-F9FE-4866-B5A7-CF7BC10B43D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96" name="Text Box 1">
          <a:extLst>
            <a:ext uri="{FF2B5EF4-FFF2-40B4-BE49-F238E27FC236}">
              <a16:creationId xmlns:a16="http://schemas.microsoft.com/office/drawing/2014/main" id="{CE062A7D-0F32-4181-949D-6BFD1A67A4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497" name="Text Box 1">
          <a:extLst>
            <a:ext uri="{FF2B5EF4-FFF2-40B4-BE49-F238E27FC236}">
              <a16:creationId xmlns:a16="http://schemas.microsoft.com/office/drawing/2014/main" id="{5B79E131-4F42-4A84-B277-BF267CD0B65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2DD59699-1052-49E8-9F3B-AEAC5D01FCE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499" name="Text Box 1">
          <a:extLst>
            <a:ext uri="{FF2B5EF4-FFF2-40B4-BE49-F238E27FC236}">
              <a16:creationId xmlns:a16="http://schemas.microsoft.com/office/drawing/2014/main" id="{FDBC67D9-DADF-4280-A680-AA0AB1F5A03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00" name="Text Box 1">
          <a:extLst>
            <a:ext uri="{FF2B5EF4-FFF2-40B4-BE49-F238E27FC236}">
              <a16:creationId xmlns:a16="http://schemas.microsoft.com/office/drawing/2014/main" id="{0A433D4D-2B7E-4769-A7B8-71E78BCF920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01" name="Text Box 1">
          <a:extLst>
            <a:ext uri="{FF2B5EF4-FFF2-40B4-BE49-F238E27FC236}">
              <a16:creationId xmlns:a16="http://schemas.microsoft.com/office/drawing/2014/main" id="{5A294960-7FC5-4305-8D14-C06DCA7D1CE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46DDDD99-36E5-4D1C-A889-0E0503F0258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503" name="Text Box 1">
          <a:extLst>
            <a:ext uri="{FF2B5EF4-FFF2-40B4-BE49-F238E27FC236}">
              <a16:creationId xmlns:a16="http://schemas.microsoft.com/office/drawing/2014/main" id="{7C44FCE5-89DC-4635-A492-1C7B118B71F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id="{B23F1BB1-C6DD-46F9-85BD-ACC260D3ADA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505" name="Text Box 1">
          <a:extLst>
            <a:ext uri="{FF2B5EF4-FFF2-40B4-BE49-F238E27FC236}">
              <a16:creationId xmlns:a16="http://schemas.microsoft.com/office/drawing/2014/main" id="{E2C5CF94-DE89-4356-9314-84AF740A8D1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C79782BC-A057-4984-A04C-4A4D6E6D521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07" name="Text Box 1">
          <a:extLst>
            <a:ext uri="{FF2B5EF4-FFF2-40B4-BE49-F238E27FC236}">
              <a16:creationId xmlns:a16="http://schemas.microsoft.com/office/drawing/2014/main" id="{8E159A0C-F8CC-433D-B893-6FB9FE4E1BE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id="{303C22C0-64AE-4957-A6DB-9F000D76E10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09" name="Text Box 1">
          <a:extLst>
            <a:ext uri="{FF2B5EF4-FFF2-40B4-BE49-F238E27FC236}">
              <a16:creationId xmlns:a16="http://schemas.microsoft.com/office/drawing/2014/main" id="{D9CB1945-668C-40DE-91FE-CE7DFCE4E5C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C4A90794-2C47-49B7-8E40-50DA34542A0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511" name="Text Box 1">
          <a:extLst>
            <a:ext uri="{FF2B5EF4-FFF2-40B4-BE49-F238E27FC236}">
              <a16:creationId xmlns:a16="http://schemas.microsoft.com/office/drawing/2014/main" id="{72C94808-4582-4AC3-AC04-268FD4478D0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512" name="Text Box 1">
          <a:extLst>
            <a:ext uri="{FF2B5EF4-FFF2-40B4-BE49-F238E27FC236}">
              <a16:creationId xmlns:a16="http://schemas.microsoft.com/office/drawing/2014/main" id="{8C7099CB-E9AC-4792-8683-AF94CC720E5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513" name="Text Box 1">
          <a:extLst>
            <a:ext uri="{FF2B5EF4-FFF2-40B4-BE49-F238E27FC236}">
              <a16:creationId xmlns:a16="http://schemas.microsoft.com/office/drawing/2014/main" id="{C3EF4AD2-B276-48F0-92EF-D317AA04E44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DBBF9A94-AFD5-4309-B4BF-AF640EEC194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15" name="Text Box 1">
          <a:extLst>
            <a:ext uri="{FF2B5EF4-FFF2-40B4-BE49-F238E27FC236}">
              <a16:creationId xmlns:a16="http://schemas.microsoft.com/office/drawing/2014/main" id="{BF67435F-2DB9-4CF5-ADAF-7A7B014B49A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16" name="Text Box 1">
          <a:extLst>
            <a:ext uri="{FF2B5EF4-FFF2-40B4-BE49-F238E27FC236}">
              <a16:creationId xmlns:a16="http://schemas.microsoft.com/office/drawing/2014/main" id="{C56411AE-112A-4706-9EDE-B74D14958AC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17" name="Text Box 1">
          <a:extLst>
            <a:ext uri="{FF2B5EF4-FFF2-40B4-BE49-F238E27FC236}">
              <a16:creationId xmlns:a16="http://schemas.microsoft.com/office/drawing/2014/main" id="{E8683A7C-E019-4338-B429-A2511771CEC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722AD348-4036-426B-B1EC-B60AA79804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19" name="Text Box 1">
          <a:extLst>
            <a:ext uri="{FF2B5EF4-FFF2-40B4-BE49-F238E27FC236}">
              <a16:creationId xmlns:a16="http://schemas.microsoft.com/office/drawing/2014/main" id="{CCE9222A-48D3-4116-BBEF-99D25DFAFE0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20" name="Text Box 1">
          <a:extLst>
            <a:ext uri="{FF2B5EF4-FFF2-40B4-BE49-F238E27FC236}">
              <a16:creationId xmlns:a16="http://schemas.microsoft.com/office/drawing/2014/main" id="{6E7A82C0-197D-432A-B175-79C932B7AB6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21" name="Text Box 1">
          <a:extLst>
            <a:ext uri="{FF2B5EF4-FFF2-40B4-BE49-F238E27FC236}">
              <a16:creationId xmlns:a16="http://schemas.microsoft.com/office/drawing/2014/main" id="{1756F01F-1BF4-48CB-A9BE-B84494AA088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41C59371-DB58-4C5E-B9B7-FDCCDFD306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23" name="Text Box 1">
          <a:extLst>
            <a:ext uri="{FF2B5EF4-FFF2-40B4-BE49-F238E27FC236}">
              <a16:creationId xmlns:a16="http://schemas.microsoft.com/office/drawing/2014/main" id="{A2802E8B-2C21-456B-8649-A8C7E2C499D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id="{E16D4483-F86F-4816-98DB-ADF7510ABF8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25" name="Text Box 1">
          <a:extLst>
            <a:ext uri="{FF2B5EF4-FFF2-40B4-BE49-F238E27FC236}">
              <a16:creationId xmlns:a16="http://schemas.microsoft.com/office/drawing/2014/main" id="{378018F6-C862-48AA-9972-3FA518237A6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32D8A80F-D57F-447D-B66B-57C9AA7DB54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27" name="Text Box 1">
          <a:extLst>
            <a:ext uri="{FF2B5EF4-FFF2-40B4-BE49-F238E27FC236}">
              <a16:creationId xmlns:a16="http://schemas.microsoft.com/office/drawing/2014/main" id="{5CA193D1-F7E4-46F6-B5B5-EB5D43B5C61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28" name="Text Box 1">
          <a:extLst>
            <a:ext uri="{FF2B5EF4-FFF2-40B4-BE49-F238E27FC236}">
              <a16:creationId xmlns:a16="http://schemas.microsoft.com/office/drawing/2014/main" id="{AFE14A8C-F3D4-42DE-A111-303869DCB8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29" name="Text Box 1">
          <a:extLst>
            <a:ext uri="{FF2B5EF4-FFF2-40B4-BE49-F238E27FC236}">
              <a16:creationId xmlns:a16="http://schemas.microsoft.com/office/drawing/2014/main" id="{9304993F-B8B2-4A2B-B68A-0EC02A2C8D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53098E46-CB34-4B83-8FB7-EA78F98D97A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31" name="Text Box 1">
          <a:extLst>
            <a:ext uri="{FF2B5EF4-FFF2-40B4-BE49-F238E27FC236}">
              <a16:creationId xmlns:a16="http://schemas.microsoft.com/office/drawing/2014/main" id="{0864FBFD-6989-4E0E-A1D1-BCA18FCDEEE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32" name="Text Box 1">
          <a:extLst>
            <a:ext uri="{FF2B5EF4-FFF2-40B4-BE49-F238E27FC236}">
              <a16:creationId xmlns:a16="http://schemas.microsoft.com/office/drawing/2014/main" id="{39B0171C-418A-41D9-A9D4-797BA482BD7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33" name="Text Box 1">
          <a:extLst>
            <a:ext uri="{FF2B5EF4-FFF2-40B4-BE49-F238E27FC236}">
              <a16:creationId xmlns:a16="http://schemas.microsoft.com/office/drawing/2014/main" id="{BC621AE5-8B1C-49F7-8914-5395B1DEA2B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49A42420-B89F-4C78-A18A-DE24ADEBCA2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35" name="Text Box 1">
          <a:extLst>
            <a:ext uri="{FF2B5EF4-FFF2-40B4-BE49-F238E27FC236}">
              <a16:creationId xmlns:a16="http://schemas.microsoft.com/office/drawing/2014/main" id="{EE807331-D856-47E7-81C5-7AA3C62D652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36" name="Text Box 1">
          <a:extLst>
            <a:ext uri="{FF2B5EF4-FFF2-40B4-BE49-F238E27FC236}">
              <a16:creationId xmlns:a16="http://schemas.microsoft.com/office/drawing/2014/main" id="{165B8C72-FD49-4403-8BB4-902F2DCF7BE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37" name="Text Box 1">
          <a:extLst>
            <a:ext uri="{FF2B5EF4-FFF2-40B4-BE49-F238E27FC236}">
              <a16:creationId xmlns:a16="http://schemas.microsoft.com/office/drawing/2014/main" id="{DCE39B45-A2EB-41EF-93A2-E82CC7679AE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EA82E6BA-7BEF-49C0-9E17-02008CDAC6C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39" name="Text Box 1">
          <a:extLst>
            <a:ext uri="{FF2B5EF4-FFF2-40B4-BE49-F238E27FC236}">
              <a16:creationId xmlns:a16="http://schemas.microsoft.com/office/drawing/2014/main" id="{A4E779A8-A75B-4577-BAB4-AEF92F02178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id="{DCDF15CD-72AC-4B8E-97AE-1802A592828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41" name="Text Box 1">
          <a:extLst>
            <a:ext uri="{FF2B5EF4-FFF2-40B4-BE49-F238E27FC236}">
              <a16:creationId xmlns:a16="http://schemas.microsoft.com/office/drawing/2014/main" id="{5BBB6B8A-0457-4DBC-B90E-8C79971ACFD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D6DECF36-80B8-4947-A66F-2F17AFA1E73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43" name="Text Box 1">
          <a:extLst>
            <a:ext uri="{FF2B5EF4-FFF2-40B4-BE49-F238E27FC236}">
              <a16:creationId xmlns:a16="http://schemas.microsoft.com/office/drawing/2014/main" id="{37D1190F-090E-4AA3-B994-8A9F7D3071E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44" name="Text Box 1">
          <a:extLst>
            <a:ext uri="{FF2B5EF4-FFF2-40B4-BE49-F238E27FC236}">
              <a16:creationId xmlns:a16="http://schemas.microsoft.com/office/drawing/2014/main" id="{C09F84D5-822E-4FA6-A6EF-E646773A29B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45" name="Text Box 1">
          <a:extLst>
            <a:ext uri="{FF2B5EF4-FFF2-40B4-BE49-F238E27FC236}">
              <a16:creationId xmlns:a16="http://schemas.microsoft.com/office/drawing/2014/main" id="{59E398C7-5C27-43CF-A00F-EC08AD6E507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0D6AFD02-311D-4A1D-825B-80B510B3EA1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47" name="Text Box 1">
          <a:extLst>
            <a:ext uri="{FF2B5EF4-FFF2-40B4-BE49-F238E27FC236}">
              <a16:creationId xmlns:a16="http://schemas.microsoft.com/office/drawing/2014/main" id="{EB58864B-CB17-4510-9368-701C831713D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48" name="Text Box 1">
          <a:extLst>
            <a:ext uri="{FF2B5EF4-FFF2-40B4-BE49-F238E27FC236}">
              <a16:creationId xmlns:a16="http://schemas.microsoft.com/office/drawing/2014/main" id="{F4BA9AEB-85E4-4E79-AF91-1420DA31F59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49" name="Text Box 1">
          <a:extLst>
            <a:ext uri="{FF2B5EF4-FFF2-40B4-BE49-F238E27FC236}">
              <a16:creationId xmlns:a16="http://schemas.microsoft.com/office/drawing/2014/main" id="{0DF97C73-A4FB-42F7-A2AD-68BF19DA29F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FDAB759D-0D48-48FD-9180-21286881192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51" name="Text Box 1">
          <a:extLst>
            <a:ext uri="{FF2B5EF4-FFF2-40B4-BE49-F238E27FC236}">
              <a16:creationId xmlns:a16="http://schemas.microsoft.com/office/drawing/2014/main" id="{3DD4FBF6-8BD1-46AC-A36E-B878DAE6533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52" name="Text Box 1">
          <a:extLst>
            <a:ext uri="{FF2B5EF4-FFF2-40B4-BE49-F238E27FC236}">
              <a16:creationId xmlns:a16="http://schemas.microsoft.com/office/drawing/2014/main" id="{F9D22352-58D4-461F-AA3E-92160277DF1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553" name="Text Box 1">
          <a:extLst>
            <a:ext uri="{FF2B5EF4-FFF2-40B4-BE49-F238E27FC236}">
              <a16:creationId xmlns:a16="http://schemas.microsoft.com/office/drawing/2014/main" id="{D52168CB-CE42-4C5E-9FDD-E5D725EC5C7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F92BE4EF-BC79-4D08-9B43-C414D663D64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55" name="Text Box 1">
          <a:extLst>
            <a:ext uri="{FF2B5EF4-FFF2-40B4-BE49-F238E27FC236}">
              <a16:creationId xmlns:a16="http://schemas.microsoft.com/office/drawing/2014/main" id="{54983E6C-74B4-40DB-AC8F-0F98CAD6CA6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56" name="Text Box 1">
          <a:extLst>
            <a:ext uri="{FF2B5EF4-FFF2-40B4-BE49-F238E27FC236}">
              <a16:creationId xmlns:a16="http://schemas.microsoft.com/office/drawing/2014/main" id="{18FBF933-9E4C-49D5-B7C1-9AF5CEEDA47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57" name="Text Box 1">
          <a:extLst>
            <a:ext uri="{FF2B5EF4-FFF2-40B4-BE49-F238E27FC236}">
              <a16:creationId xmlns:a16="http://schemas.microsoft.com/office/drawing/2014/main" id="{1783A8CD-8AC4-40B0-BDC5-B0D841EE3C1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9FD3C97C-9EDB-426B-A9FD-E11A7A385BA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59" name="Text Box 1">
          <a:extLst>
            <a:ext uri="{FF2B5EF4-FFF2-40B4-BE49-F238E27FC236}">
              <a16:creationId xmlns:a16="http://schemas.microsoft.com/office/drawing/2014/main" id="{6034E622-AD03-4D37-991E-1DE9DD0FBBD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60" name="Text Box 1">
          <a:extLst>
            <a:ext uri="{FF2B5EF4-FFF2-40B4-BE49-F238E27FC236}">
              <a16:creationId xmlns:a16="http://schemas.microsoft.com/office/drawing/2014/main" id="{35CB7792-F7D6-44CD-A74B-36E5073E5F2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61" name="Text Box 1">
          <a:extLst>
            <a:ext uri="{FF2B5EF4-FFF2-40B4-BE49-F238E27FC236}">
              <a16:creationId xmlns:a16="http://schemas.microsoft.com/office/drawing/2014/main" id="{AD8059F8-4EB6-4FAC-9DB4-E28D098BDF2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C66FC635-9120-474C-96BE-139405DCF53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63" name="Text Box 1">
          <a:extLst>
            <a:ext uri="{FF2B5EF4-FFF2-40B4-BE49-F238E27FC236}">
              <a16:creationId xmlns:a16="http://schemas.microsoft.com/office/drawing/2014/main" id="{4D411F77-67A2-4C21-B097-9B0AFE2C5AE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64" name="Text Box 1">
          <a:extLst>
            <a:ext uri="{FF2B5EF4-FFF2-40B4-BE49-F238E27FC236}">
              <a16:creationId xmlns:a16="http://schemas.microsoft.com/office/drawing/2014/main" id="{278C24E0-AEC0-409F-BEBA-BC736572C72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65" name="Text Box 1">
          <a:extLst>
            <a:ext uri="{FF2B5EF4-FFF2-40B4-BE49-F238E27FC236}">
              <a16:creationId xmlns:a16="http://schemas.microsoft.com/office/drawing/2014/main" id="{4C92FD84-BDD9-4537-8194-6E3534D0965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5AA76CA8-C6FC-468D-B973-CE49BDCCDB1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67" name="Text Box 1">
          <a:extLst>
            <a:ext uri="{FF2B5EF4-FFF2-40B4-BE49-F238E27FC236}">
              <a16:creationId xmlns:a16="http://schemas.microsoft.com/office/drawing/2014/main" id="{6D711CFE-E84A-43CD-A833-527A5DF96D7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68" name="Text Box 1">
          <a:extLst>
            <a:ext uri="{FF2B5EF4-FFF2-40B4-BE49-F238E27FC236}">
              <a16:creationId xmlns:a16="http://schemas.microsoft.com/office/drawing/2014/main" id="{133093F5-EEB8-4E81-92ED-B14A760A6DB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69" name="Text Box 1">
          <a:extLst>
            <a:ext uri="{FF2B5EF4-FFF2-40B4-BE49-F238E27FC236}">
              <a16:creationId xmlns:a16="http://schemas.microsoft.com/office/drawing/2014/main" id="{87D53602-5348-4594-B585-504C9751A5A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6632849C-98CA-4BF1-8F24-5AD3B7D2B10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71" name="Text Box 1">
          <a:extLst>
            <a:ext uri="{FF2B5EF4-FFF2-40B4-BE49-F238E27FC236}">
              <a16:creationId xmlns:a16="http://schemas.microsoft.com/office/drawing/2014/main" id="{47AB13B2-335B-4D1A-A719-A1730D3418C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72" name="Text Box 1">
          <a:extLst>
            <a:ext uri="{FF2B5EF4-FFF2-40B4-BE49-F238E27FC236}">
              <a16:creationId xmlns:a16="http://schemas.microsoft.com/office/drawing/2014/main" id="{9108481D-B7CB-48B8-9C17-06227497577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73" name="Text Box 1">
          <a:extLst>
            <a:ext uri="{FF2B5EF4-FFF2-40B4-BE49-F238E27FC236}">
              <a16:creationId xmlns:a16="http://schemas.microsoft.com/office/drawing/2014/main" id="{C22886D6-6DED-4056-8F50-0D380692DE2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4C7E06F0-8968-4214-BE1C-7270A11E357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75" name="Text Box 1">
          <a:extLst>
            <a:ext uri="{FF2B5EF4-FFF2-40B4-BE49-F238E27FC236}">
              <a16:creationId xmlns:a16="http://schemas.microsoft.com/office/drawing/2014/main" id="{B7564ED8-A262-4A9C-BC1D-5D998B69350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76" name="Text Box 1">
          <a:extLst>
            <a:ext uri="{FF2B5EF4-FFF2-40B4-BE49-F238E27FC236}">
              <a16:creationId xmlns:a16="http://schemas.microsoft.com/office/drawing/2014/main" id="{35702746-A436-48C0-91ED-AC57866508B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77" name="Text Box 1">
          <a:extLst>
            <a:ext uri="{FF2B5EF4-FFF2-40B4-BE49-F238E27FC236}">
              <a16:creationId xmlns:a16="http://schemas.microsoft.com/office/drawing/2014/main" id="{EBB83C77-9F12-4AB0-9CB0-982E09EB22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5947F3A4-A8C9-4A1D-8DE4-661B7AB9915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79" name="Text Box 1">
          <a:extLst>
            <a:ext uri="{FF2B5EF4-FFF2-40B4-BE49-F238E27FC236}">
              <a16:creationId xmlns:a16="http://schemas.microsoft.com/office/drawing/2014/main" id="{245BCACC-DF1E-4080-9D54-4009002EE88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80" name="Text Box 1">
          <a:extLst>
            <a:ext uri="{FF2B5EF4-FFF2-40B4-BE49-F238E27FC236}">
              <a16:creationId xmlns:a16="http://schemas.microsoft.com/office/drawing/2014/main" id="{19B0A918-82F4-4414-BCEA-19648051319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C4AB2796-503A-4896-B68E-5CCE85E1FCE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1E3272E5-E27C-431F-A845-1036560DD7F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83" name="Text Box 1">
          <a:extLst>
            <a:ext uri="{FF2B5EF4-FFF2-40B4-BE49-F238E27FC236}">
              <a16:creationId xmlns:a16="http://schemas.microsoft.com/office/drawing/2014/main" id="{B289ABF3-9C8D-4EF0-93A0-F6F5C7C2E22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84" name="Text Box 1">
          <a:extLst>
            <a:ext uri="{FF2B5EF4-FFF2-40B4-BE49-F238E27FC236}">
              <a16:creationId xmlns:a16="http://schemas.microsoft.com/office/drawing/2014/main" id="{43A549BB-651B-4553-9C68-3E1E679B3D6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BC2EC7A5-DA4A-437C-A3D4-C6DC78D951A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0EC85B27-5C40-4A10-9FF2-29886CB903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87" name="Text Box 1">
          <a:extLst>
            <a:ext uri="{FF2B5EF4-FFF2-40B4-BE49-F238E27FC236}">
              <a16:creationId xmlns:a16="http://schemas.microsoft.com/office/drawing/2014/main" id="{4DC9862B-5EDC-47FF-A412-1522E30CD01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588" name="Text Box 1">
          <a:extLst>
            <a:ext uri="{FF2B5EF4-FFF2-40B4-BE49-F238E27FC236}">
              <a16:creationId xmlns:a16="http://schemas.microsoft.com/office/drawing/2014/main" id="{57CE7022-415E-4587-B3E1-EA2D2012FC9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8C6EADA7-57F9-41CB-B0CD-CC961A8E2F3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64198DC5-91C5-406E-AEFF-EC1FD0BF1E8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91" name="Text Box 1">
          <a:extLst>
            <a:ext uri="{FF2B5EF4-FFF2-40B4-BE49-F238E27FC236}">
              <a16:creationId xmlns:a16="http://schemas.microsoft.com/office/drawing/2014/main" id="{8CD26F82-CE6A-4753-8D45-CEA2FB11424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id="{45DC8AAD-4075-43EB-B2C6-68B1A2FECB3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561643A5-8880-4687-BF73-0F95BE564FA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A46D2AF0-8A98-4869-9F24-6F0B485D53F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95" name="Text Box 1">
          <a:extLst>
            <a:ext uri="{FF2B5EF4-FFF2-40B4-BE49-F238E27FC236}">
              <a16:creationId xmlns:a16="http://schemas.microsoft.com/office/drawing/2014/main" id="{FDC870B2-29DC-4AFC-B584-B2DC912927E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596" name="Text Box 1">
          <a:extLst>
            <a:ext uri="{FF2B5EF4-FFF2-40B4-BE49-F238E27FC236}">
              <a16:creationId xmlns:a16="http://schemas.microsoft.com/office/drawing/2014/main" id="{0A59AE35-0D4B-46AD-B416-263182AFF78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BC21DD37-C721-4A96-8387-5643CCC98B4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AC5B93FA-87BD-43A9-9552-15F150489D3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599" name="Text Box 1">
          <a:extLst>
            <a:ext uri="{FF2B5EF4-FFF2-40B4-BE49-F238E27FC236}">
              <a16:creationId xmlns:a16="http://schemas.microsoft.com/office/drawing/2014/main" id="{C66005CA-84B3-445B-8E0E-0AF418ED3E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600" name="Text Box 1">
          <a:extLst>
            <a:ext uri="{FF2B5EF4-FFF2-40B4-BE49-F238E27FC236}">
              <a16:creationId xmlns:a16="http://schemas.microsoft.com/office/drawing/2014/main" id="{C9D4726C-E46B-480F-B174-4DE763999C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94EAABAE-F2BD-422F-8BFE-DC99252D908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AAE0C2A3-2C54-409D-A87B-C88EDE0A1ED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03" name="Text Box 1">
          <a:extLst>
            <a:ext uri="{FF2B5EF4-FFF2-40B4-BE49-F238E27FC236}">
              <a16:creationId xmlns:a16="http://schemas.microsoft.com/office/drawing/2014/main" id="{9F5E8871-2329-4C7B-A23E-AE6A3CBFB81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id="{DC1F6D0E-079F-4861-A535-BFDD2BDD0F3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153F3774-CFE1-4CFB-AFC5-3828FC3E4FA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57563B0A-8651-4369-9D22-1C1E750C8E2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07" name="Text Box 1">
          <a:extLst>
            <a:ext uri="{FF2B5EF4-FFF2-40B4-BE49-F238E27FC236}">
              <a16:creationId xmlns:a16="http://schemas.microsoft.com/office/drawing/2014/main" id="{54A529F9-D415-4E38-9785-F42ED0377D6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08" name="Text Box 1">
          <a:extLst>
            <a:ext uri="{FF2B5EF4-FFF2-40B4-BE49-F238E27FC236}">
              <a16:creationId xmlns:a16="http://schemas.microsoft.com/office/drawing/2014/main" id="{403BC0AB-33A2-4E33-94C5-B4BB4DBCC2E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7692D43F-058D-4438-B03B-741730AABF7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0A8FD672-2E76-4723-A7C8-E8031F09025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11" name="Text Box 1">
          <a:extLst>
            <a:ext uri="{FF2B5EF4-FFF2-40B4-BE49-F238E27FC236}">
              <a16:creationId xmlns:a16="http://schemas.microsoft.com/office/drawing/2014/main" id="{8F65C5E0-25AF-4ACB-B3DA-C1FB7E12715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12" name="Text Box 1">
          <a:extLst>
            <a:ext uri="{FF2B5EF4-FFF2-40B4-BE49-F238E27FC236}">
              <a16:creationId xmlns:a16="http://schemas.microsoft.com/office/drawing/2014/main" id="{DDACB690-215F-4BEC-ACE2-2AE520B0D30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5057774C-7923-457D-9037-C3CD4B1AA5E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31678FD2-EB60-45BF-BDA1-A95E2DF6D70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15" name="Text Box 1">
          <a:extLst>
            <a:ext uri="{FF2B5EF4-FFF2-40B4-BE49-F238E27FC236}">
              <a16:creationId xmlns:a16="http://schemas.microsoft.com/office/drawing/2014/main" id="{CB6CBEE9-90D0-438D-B599-96A05A45C98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16" name="Text Box 1">
          <a:extLst>
            <a:ext uri="{FF2B5EF4-FFF2-40B4-BE49-F238E27FC236}">
              <a16:creationId xmlns:a16="http://schemas.microsoft.com/office/drawing/2014/main" id="{3CAEAED0-C51D-498A-83BF-BC5DF173BD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id="{E7AA6E23-9B79-4BFA-95CC-A2A3021F908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id="{751E6446-FD7E-44A9-9C58-F461FEE3E7B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19" name="Text Box 1">
          <a:extLst>
            <a:ext uri="{FF2B5EF4-FFF2-40B4-BE49-F238E27FC236}">
              <a16:creationId xmlns:a16="http://schemas.microsoft.com/office/drawing/2014/main" id="{98AF7C3C-0EC3-4B15-806A-D6BF6386629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20" name="Text Box 1">
          <a:extLst>
            <a:ext uri="{FF2B5EF4-FFF2-40B4-BE49-F238E27FC236}">
              <a16:creationId xmlns:a16="http://schemas.microsoft.com/office/drawing/2014/main" id="{FB4EC342-5060-46CF-942E-7B5DAD981DB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8542ED08-29A9-4DFB-B66F-1596C365B8A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31FE7087-1BA1-4D35-8013-E63F53F01B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23" name="Text Box 1">
          <a:extLst>
            <a:ext uri="{FF2B5EF4-FFF2-40B4-BE49-F238E27FC236}">
              <a16:creationId xmlns:a16="http://schemas.microsoft.com/office/drawing/2014/main" id="{AC00C684-2236-4981-A831-9EF91F6EAC0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4B97A505-E90A-482D-8148-00734D6C695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B163C239-43A5-48E6-A893-6AC72C559DA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F97D8174-1F24-453D-8907-14A6C10AF10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id="{7883C8A5-D293-4074-BC5D-B8F1099623A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id="{76F25613-B709-4633-BC01-F3B3B3C2A93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EB12A504-5D69-4FA0-87C2-BDA79041306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30" name="Text Box 1">
          <a:extLst>
            <a:ext uri="{FF2B5EF4-FFF2-40B4-BE49-F238E27FC236}">
              <a16:creationId xmlns:a16="http://schemas.microsoft.com/office/drawing/2014/main" id="{8F3A1938-BC61-464E-B7F8-C035C79D9D4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id="{9776DD50-1AC6-4921-B373-4F5D35B0F48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32" name="Text Box 1">
          <a:extLst>
            <a:ext uri="{FF2B5EF4-FFF2-40B4-BE49-F238E27FC236}">
              <a16:creationId xmlns:a16="http://schemas.microsoft.com/office/drawing/2014/main" id="{ACC7A0CE-03C1-49AE-9650-5A59A5DF941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C643337E-6544-4C5B-949A-50024C294AE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314B5BEB-EDEB-4606-91A9-7B692D207DE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35" name="Text Box 1">
          <a:extLst>
            <a:ext uri="{FF2B5EF4-FFF2-40B4-BE49-F238E27FC236}">
              <a16:creationId xmlns:a16="http://schemas.microsoft.com/office/drawing/2014/main" id="{AB497DB1-E562-4018-8D1C-36B081ABDAB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36" name="Text Box 1">
          <a:extLst>
            <a:ext uri="{FF2B5EF4-FFF2-40B4-BE49-F238E27FC236}">
              <a16:creationId xmlns:a16="http://schemas.microsoft.com/office/drawing/2014/main" id="{71C6E4E0-2CA5-4C06-8B84-D64B4ED3D75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32D2C2FA-E53D-400E-8419-ADE61974331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07819A99-EB73-4382-97E7-14A25AD5DFD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39" name="Text Box 1">
          <a:extLst>
            <a:ext uri="{FF2B5EF4-FFF2-40B4-BE49-F238E27FC236}">
              <a16:creationId xmlns:a16="http://schemas.microsoft.com/office/drawing/2014/main" id="{A61ACE93-82FC-4BB1-90F1-3A54C0D91D1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40" name="Text Box 1">
          <a:extLst>
            <a:ext uri="{FF2B5EF4-FFF2-40B4-BE49-F238E27FC236}">
              <a16:creationId xmlns:a16="http://schemas.microsoft.com/office/drawing/2014/main" id="{865502EA-5113-4C0A-A13A-3139CC1254A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921B79C8-ADED-4E49-8448-CDB1AB748F9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B36798A1-BB78-4278-BCD0-CF0B5EC806C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43" name="Text Box 1">
          <a:extLst>
            <a:ext uri="{FF2B5EF4-FFF2-40B4-BE49-F238E27FC236}">
              <a16:creationId xmlns:a16="http://schemas.microsoft.com/office/drawing/2014/main" id="{0B4681C8-E619-4EB5-B142-88B88D7175D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id="{32D2F6E4-FA54-471C-A702-E59CCAB1DA8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0C852EEF-4778-4FF1-8549-42212173B7B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F4CCF464-452C-47A9-BB67-E887AB6F106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47" name="Text Box 1">
          <a:extLst>
            <a:ext uri="{FF2B5EF4-FFF2-40B4-BE49-F238E27FC236}">
              <a16:creationId xmlns:a16="http://schemas.microsoft.com/office/drawing/2014/main" id="{BB83C4C1-B98D-49D6-99F3-89DD169788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48" name="Text Box 1">
          <a:extLst>
            <a:ext uri="{FF2B5EF4-FFF2-40B4-BE49-F238E27FC236}">
              <a16:creationId xmlns:a16="http://schemas.microsoft.com/office/drawing/2014/main" id="{61C6E29E-751D-4CF2-A256-DEBC438BDCF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921BEA84-FE25-4B4A-844B-FB014C951D2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87BC87A8-4CBB-48EC-A3CF-00609749C98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51" name="Text Box 1">
          <a:extLst>
            <a:ext uri="{FF2B5EF4-FFF2-40B4-BE49-F238E27FC236}">
              <a16:creationId xmlns:a16="http://schemas.microsoft.com/office/drawing/2014/main" id="{5C09FAE9-A479-4856-8E80-0F65EB26EE8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52" name="Text Box 1">
          <a:extLst>
            <a:ext uri="{FF2B5EF4-FFF2-40B4-BE49-F238E27FC236}">
              <a16:creationId xmlns:a16="http://schemas.microsoft.com/office/drawing/2014/main" id="{24BBBB27-9FE3-4DE2-A387-0B6D95CAE7B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8F08640C-0F9A-496D-8695-B8FF80921BB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C963216F-B01A-432E-A7AD-6894CD5AD40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55" name="Text Box 1">
          <a:extLst>
            <a:ext uri="{FF2B5EF4-FFF2-40B4-BE49-F238E27FC236}">
              <a16:creationId xmlns:a16="http://schemas.microsoft.com/office/drawing/2014/main" id="{DA8FBA15-F8B7-4B96-9AD1-3F9D0B74A99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56" name="Text Box 1">
          <a:extLst>
            <a:ext uri="{FF2B5EF4-FFF2-40B4-BE49-F238E27FC236}">
              <a16:creationId xmlns:a16="http://schemas.microsoft.com/office/drawing/2014/main" id="{F77268E7-76E0-4C29-A7FA-D9DDF25E94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1A4A6C3A-24AB-4573-942D-1855A42B8B9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9D44AD64-88EA-43E5-9073-8E223E5ABAB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59" name="Text Box 1">
          <a:extLst>
            <a:ext uri="{FF2B5EF4-FFF2-40B4-BE49-F238E27FC236}">
              <a16:creationId xmlns:a16="http://schemas.microsoft.com/office/drawing/2014/main" id="{E122234F-B2AA-4BB9-8E74-06CD54ED708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60" name="Text Box 1">
          <a:extLst>
            <a:ext uri="{FF2B5EF4-FFF2-40B4-BE49-F238E27FC236}">
              <a16:creationId xmlns:a16="http://schemas.microsoft.com/office/drawing/2014/main" id="{D561EEAE-D754-4977-83EF-01FABADB84F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B270F4A6-46C5-44BF-BDAD-1139441E68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DF88A365-C4E7-4532-8F5A-9014ADE0967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63" name="Text Box 1">
          <a:extLst>
            <a:ext uri="{FF2B5EF4-FFF2-40B4-BE49-F238E27FC236}">
              <a16:creationId xmlns:a16="http://schemas.microsoft.com/office/drawing/2014/main" id="{9B740388-3DF1-49E8-B76F-55318004E2B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id="{A8C27E65-0405-40B9-91DA-06E0E39C83A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AC8CC04A-1FBB-42C1-94E6-E2906162874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AA852858-75B2-4A15-A5DD-C775395BF8B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67" name="Text Box 1">
          <a:extLst>
            <a:ext uri="{FF2B5EF4-FFF2-40B4-BE49-F238E27FC236}">
              <a16:creationId xmlns:a16="http://schemas.microsoft.com/office/drawing/2014/main" id="{F1FA059F-7A05-4861-8BD3-ECB1A1B8740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68" name="Text Box 1">
          <a:extLst>
            <a:ext uri="{FF2B5EF4-FFF2-40B4-BE49-F238E27FC236}">
              <a16:creationId xmlns:a16="http://schemas.microsoft.com/office/drawing/2014/main" id="{2F680C43-B468-4CC2-AF6F-DBE747DD511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C2D8838B-D1AC-49E5-AA81-3E918422B11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75CAD074-CCD7-4419-8939-BAD664F136B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71" name="Text Box 1">
          <a:extLst>
            <a:ext uri="{FF2B5EF4-FFF2-40B4-BE49-F238E27FC236}">
              <a16:creationId xmlns:a16="http://schemas.microsoft.com/office/drawing/2014/main" id="{BC77F541-7508-4525-B8BD-79E1E4A29EF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72" name="Text Box 1">
          <a:extLst>
            <a:ext uri="{FF2B5EF4-FFF2-40B4-BE49-F238E27FC236}">
              <a16:creationId xmlns:a16="http://schemas.microsoft.com/office/drawing/2014/main" id="{84BBEF6E-81FF-42CA-9BB1-64A5A14025C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DE084282-23A8-484B-99B0-6F4485F8109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642EAA9A-3016-469C-A711-D1E6A19C265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75" name="Text Box 1">
          <a:extLst>
            <a:ext uri="{FF2B5EF4-FFF2-40B4-BE49-F238E27FC236}">
              <a16:creationId xmlns:a16="http://schemas.microsoft.com/office/drawing/2014/main" id="{0FAFAD16-2FD0-460A-BB41-5F38DB115B4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7D9F74F7-D528-46CD-8687-E6C7F32750B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77" name="Text Box 1">
          <a:extLst>
            <a:ext uri="{FF2B5EF4-FFF2-40B4-BE49-F238E27FC236}">
              <a16:creationId xmlns:a16="http://schemas.microsoft.com/office/drawing/2014/main" id="{6F9CC52E-FF6E-4310-856F-C493B7F1584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78" name="Text Box 1">
          <a:extLst>
            <a:ext uri="{FF2B5EF4-FFF2-40B4-BE49-F238E27FC236}">
              <a16:creationId xmlns:a16="http://schemas.microsoft.com/office/drawing/2014/main" id="{89747369-8116-4AC3-8115-CBAED9DDC46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79" name="Text Box 1">
          <a:extLst>
            <a:ext uri="{FF2B5EF4-FFF2-40B4-BE49-F238E27FC236}">
              <a16:creationId xmlns:a16="http://schemas.microsoft.com/office/drawing/2014/main" id="{B092CB78-5F8F-481D-85D5-FBC6AD9158B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5DFA658A-755F-4EEA-8F58-22076DE34D2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id="{F3E66B0F-14CB-453D-B3FA-6722154A70A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683F334D-F262-4C42-82CB-D4F8FA9F25C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id="{8C554948-ED7C-45CA-AEE4-8278F4F330C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C1342647-9585-4EF1-8504-87456288FD3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85" name="Text Box 1">
          <a:extLst>
            <a:ext uri="{FF2B5EF4-FFF2-40B4-BE49-F238E27FC236}">
              <a16:creationId xmlns:a16="http://schemas.microsoft.com/office/drawing/2014/main" id="{477E6E58-B294-4DC7-B614-3660A0085D2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EA7C85A0-B189-4E99-A51C-9B7ECA91F17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687" name="Text Box 1">
          <a:extLst>
            <a:ext uri="{FF2B5EF4-FFF2-40B4-BE49-F238E27FC236}">
              <a16:creationId xmlns:a16="http://schemas.microsoft.com/office/drawing/2014/main" id="{BF022221-2154-4C68-88A7-4DA1F982E44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54683DE9-9585-4E6A-8326-38881595177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689" name="Text Box 1">
          <a:extLst>
            <a:ext uri="{FF2B5EF4-FFF2-40B4-BE49-F238E27FC236}">
              <a16:creationId xmlns:a16="http://schemas.microsoft.com/office/drawing/2014/main" id="{EBB01FCA-E891-4FF9-A77E-C5FDD855B4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FCA65AE8-76E5-4954-9038-D04A268CC0D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id="{F2695A71-B2C3-4C84-A961-7C85A5131AC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B5EDFA75-B1B3-49D0-9D6F-4CEFC991759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93" name="Text Box 1">
          <a:extLst>
            <a:ext uri="{FF2B5EF4-FFF2-40B4-BE49-F238E27FC236}">
              <a16:creationId xmlns:a16="http://schemas.microsoft.com/office/drawing/2014/main" id="{9C3D2C90-6706-43EE-BFCD-85C5BA68B70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F26C9E45-B0DA-4A22-941A-151055488A5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95" name="Text Box 1">
          <a:extLst>
            <a:ext uri="{FF2B5EF4-FFF2-40B4-BE49-F238E27FC236}">
              <a16:creationId xmlns:a16="http://schemas.microsoft.com/office/drawing/2014/main" id="{472A996C-87DB-4C03-ABE1-33491AA442F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F2A4ADE5-DA11-4C63-B7D5-AE1D41ABAD1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97" name="Text Box 1">
          <a:extLst>
            <a:ext uri="{FF2B5EF4-FFF2-40B4-BE49-F238E27FC236}">
              <a16:creationId xmlns:a16="http://schemas.microsoft.com/office/drawing/2014/main" id="{269CAC92-A17E-4AC1-8F8D-BB39F0EF380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24F09BAC-B6F9-464C-9BB5-F9BFD0C7ECF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699" name="Text Box 1">
          <a:extLst>
            <a:ext uri="{FF2B5EF4-FFF2-40B4-BE49-F238E27FC236}">
              <a16:creationId xmlns:a16="http://schemas.microsoft.com/office/drawing/2014/main" id="{3A775532-4939-44D4-A1C2-D67860D2FF8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2E6D9D22-78C1-4CD3-AD6C-7BDA7E76ED8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id="{1150D5DD-2D1E-41F7-BEA4-79921C59BC2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0335FC5F-F14B-4D37-9C57-01FEF1FECFA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03" name="Text Box 1">
          <a:extLst>
            <a:ext uri="{FF2B5EF4-FFF2-40B4-BE49-F238E27FC236}">
              <a16:creationId xmlns:a16="http://schemas.microsoft.com/office/drawing/2014/main" id="{0A90FE4B-F23D-48F3-8223-D49779A301F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92774828-75D0-4F2F-B0C9-5440DB702C5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05" name="Text Box 1">
          <a:extLst>
            <a:ext uri="{FF2B5EF4-FFF2-40B4-BE49-F238E27FC236}">
              <a16:creationId xmlns:a16="http://schemas.microsoft.com/office/drawing/2014/main" id="{8D579719-49A1-4633-BBB1-80698FA27D1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0C8EF39C-93D2-4B6D-84DB-749969304EE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07" name="Text Box 1">
          <a:extLst>
            <a:ext uri="{FF2B5EF4-FFF2-40B4-BE49-F238E27FC236}">
              <a16:creationId xmlns:a16="http://schemas.microsoft.com/office/drawing/2014/main" id="{59D850A9-FBFB-438C-BCEA-B9F04ADCC66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0EF3934D-A25C-4664-B36D-F282CBBF5C2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id="{B3399082-C83D-4F69-B1E8-E72813AAC0C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06348E02-C3BD-4F45-9C13-B91CEE996E5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id="{B7029116-4337-4A35-91DB-EE44C7219AB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674B4464-D019-47CB-8BB3-BC94EFC6324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13" name="Text Box 1">
          <a:extLst>
            <a:ext uri="{FF2B5EF4-FFF2-40B4-BE49-F238E27FC236}">
              <a16:creationId xmlns:a16="http://schemas.microsoft.com/office/drawing/2014/main" id="{08043B89-D4D7-46E3-BBFD-C1FF55ED99C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72EB0555-8ACD-433B-8B03-5E141D4FE87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15" name="Text Box 1">
          <a:extLst>
            <a:ext uri="{FF2B5EF4-FFF2-40B4-BE49-F238E27FC236}">
              <a16:creationId xmlns:a16="http://schemas.microsoft.com/office/drawing/2014/main" id="{4009A9D5-005F-4205-97A8-2AA19D2A290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6FF649EC-BD6D-400D-A51E-F6EE23D519E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17" name="Text Box 1">
          <a:extLst>
            <a:ext uri="{FF2B5EF4-FFF2-40B4-BE49-F238E27FC236}">
              <a16:creationId xmlns:a16="http://schemas.microsoft.com/office/drawing/2014/main" id="{6C030C6C-39C7-427A-A169-0F63DFC9546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2AD20BB5-9846-4920-BED9-0842612361A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19" name="Text Box 1">
          <a:extLst>
            <a:ext uri="{FF2B5EF4-FFF2-40B4-BE49-F238E27FC236}">
              <a16:creationId xmlns:a16="http://schemas.microsoft.com/office/drawing/2014/main" id="{B1D33B36-4A84-47E7-8D88-90896EC90E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3F7625E8-472D-4CE9-B1CB-1FADB96759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id="{859449D9-F713-40D5-839F-B26D20F9613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F589D0A9-55DB-422A-8488-C60B7AD688E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23" name="Text Box 1">
          <a:extLst>
            <a:ext uri="{FF2B5EF4-FFF2-40B4-BE49-F238E27FC236}">
              <a16:creationId xmlns:a16="http://schemas.microsoft.com/office/drawing/2014/main" id="{98EE97A5-E17C-45E0-A281-10377B27822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F51A0DD7-0E2A-418D-B1FB-A4879243BF3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25" name="Text Box 1">
          <a:extLst>
            <a:ext uri="{FF2B5EF4-FFF2-40B4-BE49-F238E27FC236}">
              <a16:creationId xmlns:a16="http://schemas.microsoft.com/office/drawing/2014/main" id="{DB2E0F00-3110-491E-AD96-1CE01871ADF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E19C3C8E-7FA1-4CF5-AAE6-CA908630E1A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27" name="Text Box 1">
          <a:extLst>
            <a:ext uri="{FF2B5EF4-FFF2-40B4-BE49-F238E27FC236}">
              <a16:creationId xmlns:a16="http://schemas.microsoft.com/office/drawing/2014/main" id="{00A70CDF-564A-4781-B018-90A3F2D92F9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id="{0ABFDF84-B9EA-44B1-8C7A-F73C85EBB5C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29" name="Text Box 1">
          <a:extLst>
            <a:ext uri="{FF2B5EF4-FFF2-40B4-BE49-F238E27FC236}">
              <a16:creationId xmlns:a16="http://schemas.microsoft.com/office/drawing/2014/main" id="{D6891AFD-F620-4BDF-A971-6DC8B8BCD6E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DB009F25-030B-44FA-BE67-75B7D1A9904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id="{13D89099-E82E-4AC8-B053-FD9CB794447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AF54035B-DB47-4397-BDE5-EAD524274BF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2CD96EB0-EE6C-4983-828C-54EB08E4123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34" name="Text Box 1">
          <a:extLst>
            <a:ext uri="{FF2B5EF4-FFF2-40B4-BE49-F238E27FC236}">
              <a16:creationId xmlns:a16="http://schemas.microsoft.com/office/drawing/2014/main" id="{E9136789-55A4-4DFF-99AB-F918F3A46A0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35" name="Text Box 1">
          <a:extLst>
            <a:ext uri="{FF2B5EF4-FFF2-40B4-BE49-F238E27FC236}">
              <a16:creationId xmlns:a16="http://schemas.microsoft.com/office/drawing/2014/main" id="{7AF40BA2-CF1A-4FC5-AFC7-FA63FE05B42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AFB63F6D-E8FD-4025-A103-1ED87A9B7E7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4C8E1235-477E-4E71-B00A-49EB5ADB5EB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38" name="Text Box 1">
          <a:extLst>
            <a:ext uri="{FF2B5EF4-FFF2-40B4-BE49-F238E27FC236}">
              <a16:creationId xmlns:a16="http://schemas.microsoft.com/office/drawing/2014/main" id="{9C32D77B-B24D-4D14-8DDF-180D0D256BC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39" name="Text Box 1">
          <a:extLst>
            <a:ext uri="{FF2B5EF4-FFF2-40B4-BE49-F238E27FC236}">
              <a16:creationId xmlns:a16="http://schemas.microsoft.com/office/drawing/2014/main" id="{7A7C394C-EFA1-483B-860D-C1C353711E3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B323DFF4-DA2B-410A-BF05-776171503A1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97455D60-4DE7-461A-9BC8-3AC82DAF818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42" name="Text Box 1">
          <a:extLst>
            <a:ext uri="{FF2B5EF4-FFF2-40B4-BE49-F238E27FC236}">
              <a16:creationId xmlns:a16="http://schemas.microsoft.com/office/drawing/2014/main" id="{DA3E4C25-307C-40DC-9F13-0BBAC58DB32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43" name="Text Box 1">
          <a:extLst>
            <a:ext uri="{FF2B5EF4-FFF2-40B4-BE49-F238E27FC236}">
              <a16:creationId xmlns:a16="http://schemas.microsoft.com/office/drawing/2014/main" id="{E9AD30A5-30CC-425D-B27B-185EBBC2B9C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5643C1E7-29BC-476F-8D37-C0C5421E268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B79FF5AC-3718-4A4B-9856-92F78703E40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46" name="Text Box 1">
          <a:extLst>
            <a:ext uri="{FF2B5EF4-FFF2-40B4-BE49-F238E27FC236}">
              <a16:creationId xmlns:a16="http://schemas.microsoft.com/office/drawing/2014/main" id="{CF299678-99D7-4D2D-8A92-0CF09EF7D86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47" name="Text Box 1">
          <a:extLst>
            <a:ext uri="{FF2B5EF4-FFF2-40B4-BE49-F238E27FC236}">
              <a16:creationId xmlns:a16="http://schemas.microsoft.com/office/drawing/2014/main" id="{DBFDDDEB-3FB2-4F13-ADA8-0C2FB3C175F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117A6519-AF94-4303-9B04-48843C3D5D1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350A9233-D4C9-493A-8C51-B4680D5A195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50" name="Text Box 1">
          <a:extLst>
            <a:ext uri="{FF2B5EF4-FFF2-40B4-BE49-F238E27FC236}">
              <a16:creationId xmlns:a16="http://schemas.microsoft.com/office/drawing/2014/main" id="{EEF52B11-C337-477C-BB5F-72A273F3265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id="{CB267B71-D8CA-44E5-948A-5AF876B8EAC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34314DD9-D83E-429B-829E-058EE951136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684F8F61-C29D-4802-8121-4FFD3AEA04E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754" name="Text Box 1">
          <a:extLst>
            <a:ext uri="{FF2B5EF4-FFF2-40B4-BE49-F238E27FC236}">
              <a16:creationId xmlns:a16="http://schemas.microsoft.com/office/drawing/2014/main" id="{DBA951B5-C994-4B06-A04A-B13224DC52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55" name="Text Box 1">
          <a:extLst>
            <a:ext uri="{FF2B5EF4-FFF2-40B4-BE49-F238E27FC236}">
              <a16:creationId xmlns:a16="http://schemas.microsoft.com/office/drawing/2014/main" id="{E75D80E3-0053-461C-B1CA-A0EB14CC4EF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B082058F-6846-4935-9BAA-C8CBBE33384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E9A88BBE-1451-457C-844E-3ED4E575058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758" name="Text Box 1">
          <a:extLst>
            <a:ext uri="{FF2B5EF4-FFF2-40B4-BE49-F238E27FC236}">
              <a16:creationId xmlns:a16="http://schemas.microsoft.com/office/drawing/2014/main" id="{100EC719-25D6-4257-969E-C746CFC3B7C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59" name="Text Box 1">
          <a:extLst>
            <a:ext uri="{FF2B5EF4-FFF2-40B4-BE49-F238E27FC236}">
              <a16:creationId xmlns:a16="http://schemas.microsoft.com/office/drawing/2014/main" id="{18D04AEF-96A0-4DE1-82C8-857C5B51FD9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4747259B-7AFB-4CC1-864D-DD3CE542F48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7885E3AE-C782-4D25-A69E-AC2B75EA93B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762" name="Text Box 1">
          <a:extLst>
            <a:ext uri="{FF2B5EF4-FFF2-40B4-BE49-F238E27FC236}">
              <a16:creationId xmlns:a16="http://schemas.microsoft.com/office/drawing/2014/main" id="{3C192CE1-365D-4499-AF5D-EA55BEE37B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63" name="Text Box 1">
          <a:extLst>
            <a:ext uri="{FF2B5EF4-FFF2-40B4-BE49-F238E27FC236}">
              <a16:creationId xmlns:a16="http://schemas.microsoft.com/office/drawing/2014/main" id="{686664CF-A8B8-4FBD-B3E7-3E4ED2E30B3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76FC936F-E147-45B6-B9D1-21F25F02118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C6A23CB1-8777-4677-A893-39B54F18E11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66" name="Text Box 1">
          <a:extLst>
            <a:ext uri="{FF2B5EF4-FFF2-40B4-BE49-F238E27FC236}">
              <a16:creationId xmlns:a16="http://schemas.microsoft.com/office/drawing/2014/main" id="{B9A3F56E-30BB-4CD6-944A-DE548440137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67" name="Text Box 1">
          <a:extLst>
            <a:ext uri="{FF2B5EF4-FFF2-40B4-BE49-F238E27FC236}">
              <a16:creationId xmlns:a16="http://schemas.microsoft.com/office/drawing/2014/main" id="{986D113D-6242-40B4-9990-E0B6F517734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8C9A05CC-54EE-47C9-ACFC-EAF80B95B3C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33900806-3872-4BDA-903C-49FDD7585C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770" name="Text Box 1">
          <a:extLst>
            <a:ext uri="{FF2B5EF4-FFF2-40B4-BE49-F238E27FC236}">
              <a16:creationId xmlns:a16="http://schemas.microsoft.com/office/drawing/2014/main" id="{2D18D643-E75B-424D-ABDA-009D6A93DDE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id="{4C0F01DB-DB2C-4CEB-99CA-340D24C763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C04CD381-7894-4F79-BC81-35A78A51FDB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6F309D3D-7C6F-4C8F-9CD6-ECED1406ECB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74" name="Text Box 1">
          <a:extLst>
            <a:ext uri="{FF2B5EF4-FFF2-40B4-BE49-F238E27FC236}">
              <a16:creationId xmlns:a16="http://schemas.microsoft.com/office/drawing/2014/main" id="{B5A596AB-C6EF-4FDC-AD04-F366604EB53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75" name="Text Box 1">
          <a:extLst>
            <a:ext uri="{FF2B5EF4-FFF2-40B4-BE49-F238E27FC236}">
              <a16:creationId xmlns:a16="http://schemas.microsoft.com/office/drawing/2014/main" id="{8871286F-C76F-44D2-B3AF-1A762D88E98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4D2E7DDF-BBAA-46BC-B935-5B9632A02BF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E49566E0-BD6F-4E2A-A62C-9C54A82D698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78" name="Text Box 1">
          <a:extLst>
            <a:ext uri="{FF2B5EF4-FFF2-40B4-BE49-F238E27FC236}">
              <a16:creationId xmlns:a16="http://schemas.microsoft.com/office/drawing/2014/main" id="{3CE67F63-A345-43AA-89C1-978660255AE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79" name="Text Box 1">
          <a:extLst>
            <a:ext uri="{FF2B5EF4-FFF2-40B4-BE49-F238E27FC236}">
              <a16:creationId xmlns:a16="http://schemas.microsoft.com/office/drawing/2014/main" id="{A2C1DCDD-ED2D-4DEB-BB91-D1C44C748CD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0387DBEB-EAE9-436C-98D9-53D8E8DD7F5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54F20A7E-1184-4859-BD82-25B6E643951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82" name="Text Box 1">
          <a:extLst>
            <a:ext uri="{FF2B5EF4-FFF2-40B4-BE49-F238E27FC236}">
              <a16:creationId xmlns:a16="http://schemas.microsoft.com/office/drawing/2014/main" id="{C6EAF704-D49E-4B87-BFFA-A045C08DD38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83" name="Text Box 1">
          <a:extLst>
            <a:ext uri="{FF2B5EF4-FFF2-40B4-BE49-F238E27FC236}">
              <a16:creationId xmlns:a16="http://schemas.microsoft.com/office/drawing/2014/main" id="{87D9FAFA-04AA-4889-BAE5-2BD08523354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426AC4F6-D627-4438-BDED-B19A221606A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2C206201-1546-49C4-86F1-3A1364ACBDD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86" name="Text Box 1">
          <a:extLst>
            <a:ext uri="{FF2B5EF4-FFF2-40B4-BE49-F238E27FC236}">
              <a16:creationId xmlns:a16="http://schemas.microsoft.com/office/drawing/2014/main" id="{C4DA384F-7493-4A67-A27A-377685DAEF5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87" name="Text Box 1">
          <a:extLst>
            <a:ext uri="{FF2B5EF4-FFF2-40B4-BE49-F238E27FC236}">
              <a16:creationId xmlns:a16="http://schemas.microsoft.com/office/drawing/2014/main" id="{226FDD34-3BCB-444A-A9BC-DB62105F692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D8F0A109-0CEC-431E-8921-2C73040ED6B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C2D5D31B-4135-4E83-BE17-ABA01854CEA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id="{5BBE9477-36F5-4ECE-8793-A35B7078903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id="{396B6056-9F11-4AEA-B0FC-2F4659582BA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EF0A2D44-AD74-4764-AD59-925DDF5E0D4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B5F2ECFC-CFC0-4FD1-B663-E490068739B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794" name="Text Box 1">
          <a:extLst>
            <a:ext uri="{FF2B5EF4-FFF2-40B4-BE49-F238E27FC236}">
              <a16:creationId xmlns:a16="http://schemas.microsoft.com/office/drawing/2014/main" id="{5A23A544-872A-43A3-AE94-0B14179E87D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95" name="Text Box 1">
          <a:extLst>
            <a:ext uri="{FF2B5EF4-FFF2-40B4-BE49-F238E27FC236}">
              <a16:creationId xmlns:a16="http://schemas.microsoft.com/office/drawing/2014/main" id="{1DCAE5AE-7AE7-4EF1-AE0C-1D8FE064729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369E10F4-0914-4947-A098-CA40A92B10B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3F66A593-26F9-4B5E-9751-27E00357C8D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98" name="Text Box 1">
          <a:extLst>
            <a:ext uri="{FF2B5EF4-FFF2-40B4-BE49-F238E27FC236}">
              <a16:creationId xmlns:a16="http://schemas.microsoft.com/office/drawing/2014/main" id="{F0F4E720-A896-44E9-AB8D-3030CEDBC97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799" name="Text Box 1">
          <a:extLst>
            <a:ext uri="{FF2B5EF4-FFF2-40B4-BE49-F238E27FC236}">
              <a16:creationId xmlns:a16="http://schemas.microsoft.com/office/drawing/2014/main" id="{0A488F15-AA84-4672-A44C-29785EAFF2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A7771BBF-4514-466D-B6D2-EFBFED13953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E070F767-7482-4F28-8926-FF50DE6024C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02" name="Text Box 1">
          <a:extLst>
            <a:ext uri="{FF2B5EF4-FFF2-40B4-BE49-F238E27FC236}">
              <a16:creationId xmlns:a16="http://schemas.microsoft.com/office/drawing/2014/main" id="{19824EA8-39C7-4246-8E7D-C5F9BF4DCFF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id="{09F45938-9EB5-44A0-B986-565A660FF1C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CB03A52C-20C9-456F-B913-C7D53FF4A45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98D2E041-F0C0-422A-850C-FC4C3853610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06" name="Text Box 1">
          <a:extLst>
            <a:ext uri="{FF2B5EF4-FFF2-40B4-BE49-F238E27FC236}">
              <a16:creationId xmlns:a16="http://schemas.microsoft.com/office/drawing/2014/main" id="{F377067F-B578-406D-9DC0-03CE5D8300B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07" name="Text Box 1">
          <a:extLst>
            <a:ext uri="{FF2B5EF4-FFF2-40B4-BE49-F238E27FC236}">
              <a16:creationId xmlns:a16="http://schemas.microsoft.com/office/drawing/2014/main" id="{7B9A5398-BE06-4D98-BB53-79CEB2BE10F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FAC36F2D-2923-4615-A1C7-8B1E410173E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28444198-737C-455F-BE26-41E2961190B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10" name="Text Box 1">
          <a:extLst>
            <a:ext uri="{FF2B5EF4-FFF2-40B4-BE49-F238E27FC236}">
              <a16:creationId xmlns:a16="http://schemas.microsoft.com/office/drawing/2014/main" id="{DEDD5F72-9E26-425A-A6E1-A94DC15B2CD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id="{A5D6129A-D1DF-429A-93B5-ABEEB9AED97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3145C985-3BD7-4DA9-9FF4-6B356B5C485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5869B78A-A164-4D1B-B60F-DD85A0B2596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14" name="Text Box 1">
          <a:extLst>
            <a:ext uri="{FF2B5EF4-FFF2-40B4-BE49-F238E27FC236}">
              <a16:creationId xmlns:a16="http://schemas.microsoft.com/office/drawing/2014/main" id="{219B1F8A-7C74-4EC2-8B5F-D966E4D2AEB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15" name="Text Box 1">
          <a:extLst>
            <a:ext uri="{FF2B5EF4-FFF2-40B4-BE49-F238E27FC236}">
              <a16:creationId xmlns:a16="http://schemas.microsoft.com/office/drawing/2014/main" id="{E54C8C33-7E4F-4ECB-8274-CF19D8AE9F8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2C8F59A9-9064-44AE-B927-F9803AAC68C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2B23FD2C-1DFA-43A2-854C-505D1C62A34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18" name="Text Box 1">
          <a:extLst>
            <a:ext uri="{FF2B5EF4-FFF2-40B4-BE49-F238E27FC236}">
              <a16:creationId xmlns:a16="http://schemas.microsoft.com/office/drawing/2014/main" id="{4052015F-D09A-438D-A8BE-69DEF36AF2A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19" name="Text Box 1">
          <a:extLst>
            <a:ext uri="{FF2B5EF4-FFF2-40B4-BE49-F238E27FC236}">
              <a16:creationId xmlns:a16="http://schemas.microsoft.com/office/drawing/2014/main" id="{D5B2595A-7A27-49A2-A944-5A0A3F4E20D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D91A189A-7987-4BD0-A85F-231C29C20CC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51CFAC75-C01D-40FF-8791-E1009C924C9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22" name="Text Box 1">
          <a:extLst>
            <a:ext uri="{FF2B5EF4-FFF2-40B4-BE49-F238E27FC236}">
              <a16:creationId xmlns:a16="http://schemas.microsoft.com/office/drawing/2014/main" id="{14DDA11E-6D52-4ABF-A500-AD2AE249F05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23" name="Text Box 1">
          <a:extLst>
            <a:ext uri="{FF2B5EF4-FFF2-40B4-BE49-F238E27FC236}">
              <a16:creationId xmlns:a16="http://schemas.microsoft.com/office/drawing/2014/main" id="{6B6C5A57-BC47-406D-BD4D-D9FFB31A57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id="{814223E8-C975-41E4-B971-BE94C752956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0FC2A6B3-66B7-446C-B4C1-99F983B65C2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26" name="Text Box 1">
          <a:extLst>
            <a:ext uri="{FF2B5EF4-FFF2-40B4-BE49-F238E27FC236}">
              <a16:creationId xmlns:a16="http://schemas.microsoft.com/office/drawing/2014/main" id="{F087303B-8535-4041-9366-47630132324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27" name="Text Box 1">
          <a:extLst>
            <a:ext uri="{FF2B5EF4-FFF2-40B4-BE49-F238E27FC236}">
              <a16:creationId xmlns:a16="http://schemas.microsoft.com/office/drawing/2014/main" id="{1627C81A-BD8A-4FB3-B614-B7F85AE2557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B74E3E3E-D519-46E9-B28E-FD8C6DBD78B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id="{8A723818-93EC-4673-B458-106C05F5DD1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30" name="Text Box 1">
          <a:extLst>
            <a:ext uri="{FF2B5EF4-FFF2-40B4-BE49-F238E27FC236}">
              <a16:creationId xmlns:a16="http://schemas.microsoft.com/office/drawing/2014/main" id="{A490E206-E0D0-48C7-BD59-43CED9B0405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31" name="Text Box 1">
          <a:extLst>
            <a:ext uri="{FF2B5EF4-FFF2-40B4-BE49-F238E27FC236}">
              <a16:creationId xmlns:a16="http://schemas.microsoft.com/office/drawing/2014/main" id="{E65F189D-8F4F-4904-BE1A-5CBCD426E8E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65D4D8AB-81E1-4FE2-A1E6-392953C7B4E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33" name="Text Box 1">
          <a:extLst>
            <a:ext uri="{FF2B5EF4-FFF2-40B4-BE49-F238E27FC236}">
              <a16:creationId xmlns:a16="http://schemas.microsoft.com/office/drawing/2014/main" id="{594493AB-8155-49DE-96E1-5DF1568A02E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34" name="Text Box 1">
          <a:extLst>
            <a:ext uri="{FF2B5EF4-FFF2-40B4-BE49-F238E27FC236}">
              <a16:creationId xmlns:a16="http://schemas.microsoft.com/office/drawing/2014/main" id="{58A9C638-1EA1-47E0-9870-78B4AA393FE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35" name="Text Box 1">
          <a:extLst>
            <a:ext uri="{FF2B5EF4-FFF2-40B4-BE49-F238E27FC236}">
              <a16:creationId xmlns:a16="http://schemas.microsoft.com/office/drawing/2014/main" id="{17466449-623F-4CCD-9794-6A8378B864D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FB277111-1A65-49CE-8369-BDC39697DFF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37" name="Text Box 1">
          <a:extLst>
            <a:ext uri="{FF2B5EF4-FFF2-40B4-BE49-F238E27FC236}">
              <a16:creationId xmlns:a16="http://schemas.microsoft.com/office/drawing/2014/main" id="{6F58F342-5AC3-4556-BE23-27C1E9FB85F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838" name="Text Box 1">
          <a:extLst>
            <a:ext uri="{FF2B5EF4-FFF2-40B4-BE49-F238E27FC236}">
              <a16:creationId xmlns:a16="http://schemas.microsoft.com/office/drawing/2014/main" id="{D5971A17-80A2-412B-B444-585651D74E6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839" name="Text Box 1">
          <a:extLst>
            <a:ext uri="{FF2B5EF4-FFF2-40B4-BE49-F238E27FC236}">
              <a16:creationId xmlns:a16="http://schemas.microsoft.com/office/drawing/2014/main" id="{B2CCDE0B-2D68-4775-8038-5204F067100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E6865ED9-D85B-4698-8A2A-1B3FE377F19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id="{A056734E-1B01-44D5-9039-2A76D2E4E58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id="{889100E5-5D69-4002-9E4C-B1E81D0D5BA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43" name="Text Box 1">
          <a:extLst>
            <a:ext uri="{FF2B5EF4-FFF2-40B4-BE49-F238E27FC236}">
              <a16:creationId xmlns:a16="http://schemas.microsoft.com/office/drawing/2014/main" id="{72508E0D-63D1-48F0-A023-B36BCC7DFAE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1CADDB4C-76E7-4D36-B794-6CB672DAA94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45" name="Text Box 1">
          <a:extLst>
            <a:ext uri="{FF2B5EF4-FFF2-40B4-BE49-F238E27FC236}">
              <a16:creationId xmlns:a16="http://schemas.microsoft.com/office/drawing/2014/main" id="{A5CF2712-1F71-4834-895B-E38531299D6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46" name="Text Box 1">
          <a:extLst>
            <a:ext uri="{FF2B5EF4-FFF2-40B4-BE49-F238E27FC236}">
              <a16:creationId xmlns:a16="http://schemas.microsoft.com/office/drawing/2014/main" id="{6332C7A8-D233-43E3-AA90-7F01724F295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47" name="Text Box 1">
          <a:extLst>
            <a:ext uri="{FF2B5EF4-FFF2-40B4-BE49-F238E27FC236}">
              <a16:creationId xmlns:a16="http://schemas.microsoft.com/office/drawing/2014/main" id="{AD389D2D-5CAF-4CB5-A386-5D31BA261EF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9EEE4E50-8B62-4168-8549-4D88558F6A2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49" name="Text Box 1">
          <a:extLst>
            <a:ext uri="{FF2B5EF4-FFF2-40B4-BE49-F238E27FC236}">
              <a16:creationId xmlns:a16="http://schemas.microsoft.com/office/drawing/2014/main" id="{8B06DBDB-54B3-4ECC-9781-4392DF6B9B8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50" name="Text Box 1">
          <a:extLst>
            <a:ext uri="{FF2B5EF4-FFF2-40B4-BE49-F238E27FC236}">
              <a16:creationId xmlns:a16="http://schemas.microsoft.com/office/drawing/2014/main" id="{3E648DF7-08AB-455C-B64B-9313F8A8955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51" name="Text Box 1">
          <a:extLst>
            <a:ext uri="{FF2B5EF4-FFF2-40B4-BE49-F238E27FC236}">
              <a16:creationId xmlns:a16="http://schemas.microsoft.com/office/drawing/2014/main" id="{FC8E6B07-CF3E-4855-8522-1412C116C2A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74B34A73-3D37-4B47-B503-C4069B0EA33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53" name="Text Box 1">
          <a:extLst>
            <a:ext uri="{FF2B5EF4-FFF2-40B4-BE49-F238E27FC236}">
              <a16:creationId xmlns:a16="http://schemas.microsoft.com/office/drawing/2014/main" id="{EC04D8AB-1D40-43AF-B771-E04A8DF1442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54" name="Text Box 1">
          <a:extLst>
            <a:ext uri="{FF2B5EF4-FFF2-40B4-BE49-F238E27FC236}">
              <a16:creationId xmlns:a16="http://schemas.microsoft.com/office/drawing/2014/main" id="{7DCE93FB-7336-4419-BCC5-74E4D791C54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55" name="Text Box 1">
          <a:extLst>
            <a:ext uri="{FF2B5EF4-FFF2-40B4-BE49-F238E27FC236}">
              <a16:creationId xmlns:a16="http://schemas.microsoft.com/office/drawing/2014/main" id="{41214610-8936-4DB2-967F-8B983A710E7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CC8A50AB-C35C-41EF-A7EB-B1F1ED0D0B9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57" name="Text Box 1">
          <a:extLst>
            <a:ext uri="{FF2B5EF4-FFF2-40B4-BE49-F238E27FC236}">
              <a16:creationId xmlns:a16="http://schemas.microsoft.com/office/drawing/2014/main" id="{31B9FDE8-D78E-4E06-B955-4E6B51D8DDC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CE7B1308-D275-49D4-85F5-C477FF2507F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59" name="Text Box 1">
          <a:extLst>
            <a:ext uri="{FF2B5EF4-FFF2-40B4-BE49-F238E27FC236}">
              <a16:creationId xmlns:a16="http://schemas.microsoft.com/office/drawing/2014/main" id="{76D24150-F70A-4FD8-84ED-8E456860363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2A6ADB33-0584-4F50-ABAC-8C932BDD3F4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61" name="Text Box 1">
          <a:extLst>
            <a:ext uri="{FF2B5EF4-FFF2-40B4-BE49-F238E27FC236}">
              <a16:creationId xmlns:a16="http://schemas.microsoft.com/office/drawing/2014/main" id="{13370D8C-DC12-4F92-93A9-D795BB2F569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62" name="Text Box 1">
          <a:extLst>
            <a:ext uri="{FF2B5EF4-FFF2-40B4-BE49-F238E27FC236}">
              <a16:creationId xmlns:a16="http://schemas.microsoft.com/office/drawing/2014/main" id="{C33D3BFF-E806-49ED-90AB-9DD681C8005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63" name="Text Box 1">
          <a:extLst>
            <a:ext uri="{FF2B5EF4-FFF2-40B4-BE49-F238E27FC236}">
              <a16:creationId xmlns:a16="http://schemas.microsoft.com/office/drawing/2014/main" id="{8BD6560D-8D0F-414B-B34E-A6D9E8D37B1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C9C40F71-2D38-40EF-8001-726E320F17D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65" name="Text Box 1">
          <a:extLst>
            <a:ext uri="{FF2B5EF4-FFF2-40B4-BE49-F238E27FC236}">
              <a16:creationId xmlns:a16="http://schemas.microsoft.com/office/drawing/2014/main" id="{1A762879-F998-4687-8CC5-F61A5E34248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66" name="Text Box 1">
          <a:extLst>
            <a:ext uri="{FF2B5EF4-FFF2-40B4-BE49-F238E27FC236}">
              <a16:creationId xmlns:a16="http://schemas.microsoft.com/office/drawing/2014/main" id="{CB68CF73-48EA-4D55-84D9-431B2D19FA2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67" name="Text Box 1">
          <a:extLst>
            <a:ext uri="{FF2B5EF4-FFF2-40B4-BE49-F238E27FC236}">
              <a16:creationId xmlns:a16="http://schemas.microsoft.com/office/drawing/2014/main" id="{79A68061-5502-436D-8763-DE95D0146FC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8FACE608-D0AB-4830-8FED-EE1DE261DE2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69" name="Text Box 1">
          <a:extLst>
            <a:ext uri="{FF2B5EF4-FFF2-40B4-BE49-F238E27FC236}">
              <a16:creationId xmlns:a16="http://schemas.microsoft.com/office/drawing/2014/main" id="{8A7B6662-FB28-4766-A4FA-450BFEFC7DC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70" name="Text Box 1">
          <a:extLst>
            <a:ext uri="{FF2B5EF4-FFF2-40B4-BE49-F238E27FC236}">
              <a16:creationId xmlns:a16="http://schemas.microsoft.com/office/drawing/2014/main" id="{C6650CAC-A601-4D71-8694-2E62DB4E797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71" name="Text Box 1">
          <a:extLst>
            <a:ext uri="{FF2B5EF4-FFF2-40B4-BE49-F238E27FC236}">
              <a16:creationId xmlns:a16="http://schemas.microsoft.com/office/drawing/2014/main" id="{45341FA6-0713-44D7-8635-C670458D843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314EBEFA-0541-43FD-9356-B705ED505F0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73" name="Text Box 1">
          <a:extLst>
            <a:ext uri="{FF2B5EF4-FFF2-40B4-BE49-F238E27FC236}">
              <a16:creationId xmlns:a16="http://schemas.microsoft.com/office/drawing/2014/main" id="{9BED175F-E678-41BF-BF72-79329816CC5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74" name="Text Box 1">
          <a:extLst>
            <a:ext uri="{FF2B5EF4-FFF2-40B4-BE49-F238E27FC236}">
              <a16:creationId xmlns:a16="http://schemas.microsoft.com/office/drawing/2014/main" id="{ED98B969-77EC-48C4-BD20-E57F23B0A2D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75" name="Text Box 1">
          <a:extLst>
            <a:ext uri="{FF2B5EF4-FFF2-40B4-BE49-F238E27FC236}">
              <a16:creationId xmlns:a16="http://schemas.microsoft.com/office/drawing/2014/main" id="{F472710E-0DAC-47C3-8BAF-312C2E73F40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3374C17E-D0FB-4827-9707-F7C45F28F77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77" name="Text Box 1">
          <a:extLst>
            <a:ext uri="{FF2B5EF4-FFF2-40B4-BE49-F238E27FC236}">
              <a16:creationId xmlns:a16="http://schemas.microsoft.com/office/drawing/2014/main" id="{7FDC8B8D-7341-40CB-9FC0-7D985C84558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78" name="Text Box 1">
          <a:extLst>
            <a:ext uri="{FF2B5EF4-FFF2-40B4-BE49-F238E27FC236}">
              <a16:creationId xmlns:a16="http://schemas.microsoft.com/office/drawing/2014/main" id="{ADAA80A1-4258-4073-834B-32C73071B95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79" name="Text Box 1">
          <a:extLst>
            <a:ext uri="{FF2B5EF4-FFF2-40B4-BE49-F238E27FC236}">
              <a16:creationId xmlns:a16="http://schemas.microsoft.com/office/drawing/2014/main" id="{51342E51-D179-46A3-AC95-6A230328F6B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A06E54D3-955E-4EE5-8F96-6A166D20D47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15</xdr:row>
      <xdr:rowOff>66675</xdr:rowOff>
    </xdr:to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id="{2DC678B0-E49F-4A55-BF90-7D86E34F176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82" name="Text Box 1">
          <a:extLst>
            <a:ext uri="{FF2B5EF4-FFF2-40B4-BE49-F238E27FC236}">
              <a16:creationId xmlns:a16="http://schemas.microsoft.com/office/drawing/2014/main" id="{85E33826-E953-4ECF-9EF1-56BC56A6477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83" name="Text Box 1">
          <a:extLst>
            <a:ext uri="{FF2B5EF4-FFF2-40B4-BE49-F238E27FC236}">
              <a16:creationId xmlns:a16="http://schemas.microsoft.com/office/drawing/2014/main" id="{B2B8FCB4-5643-4769-A51B-DD0EA040C26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D12B8DE4-36E3-42E0-862F-2CDA7C05929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85" name="Text Box 1">
          <a:extLst>
            <a:ext uri="{FF2B5EF4-FFF2-40B4-BE49-F238E27FC236}">
              <a16:creationId xmlns:a16="http://schemas.microsoft.com/office/drawing/2014/main" id="{16978B3B-C9BE-4A80-BB90-DA2CD413EE6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86" name="Text Box 1">
          <a:extLst>
            <a:ext uri="{FF2B5EF4-FFF2-40B4-BE49-F238E27FC236}">
              <a16:creationId xmlns:a16="http://schemas.microsoft.com/office/drawing/2014/main" id="{4115E35B-A811-4C7F-9CEC-C949E16AD8E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87" name="Text Box 1">
          <a:extLst>
            <a:ext uri="{FF2B5EF4-FFF2-40B4-BE49-F238E27FC236}">
              <a16:creationId xmlns:a16="http://schemas.microsoft.com/office/drawing/2014/main" id="{76AC3915-2A44-4C61-A39A-0D4925721CD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F3AEC556-BFAB-4B52-A681-DBAFC6DF023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89" name="Text Box 1">
          <a:extLst>
            <a:ext uri="{FF2B5EF4-FFF2-40B4-BE49-F238E27FC236}">
              <a16:creationId xmlns:a16="http://schemas.microsoft.com/office/drawing/2014/main" id="{63BC9350-E1B8-463C-B5DE-68EF016B3FB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90" name="Text Box 1">
          <a:extLst>
            <a:ext uri="{FF2B5EF4-FFF2-40B4-BE49-F238E27FC236}">
              <a16:creationId xmlns:a16="http://schemas.microsoft.com/office/drawing/2014/main" id="{CCD1C7F1-3B34-4105-B43D-9647100C18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91" name="Text Box 1">
          <a:extLst>
            <a:ext uri="{FF2B5EF4-FFF2-40B4-BE49-F238E27FC236}">
              <a16:creationId xmlns:a16="http://schemas.microsoft.com/office/drawing/2014/main" id="{05BEC49A-D4B1-495E-93A8-87CBD3794B9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45AB99BE-8BB2-4067-B7BE-6F02FE284F6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93" name="Text Box 1">
          <a:extLst>
            <a:ext uri="{FF2B5EF4-FFF2-40B4-BE49-F238E27FC236}">
              <a16:creationId xmlns:a16="http://schemas.microsoft.com/office/drawing/2014/main" id="{77012FB9-9E45-481C-B5DD-858F6614CAF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94" name="Text Box 1">
          <a:extLst>
            <a:ext uri="{FF2B5EF4-FFF2-40B4-BE49-F238E27FC236}">
              <a16:creationId xmlns:a16="http://schemas.microsoft.com/office/drawing/2014/main" id="{EB319C19-95F8-429B-86D0-EBEAD5B1EDD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95" name="Text Box 1">
          <a:extLst>
            <a:ext uri="{FF2B5EF4-FFF2-40B4-BE49-F238E27FC236}">
              <a16:creationId xmlns:a16="http://schemas.microsoft.com/office/drawing/2014/main" id="{BC98FBD9-A3DF-4F06-94C6-4101C18848A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A05768A1-0EFF-452A-BC63-1651E053B95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897" name="Text Box 1">
          <a:extLst>
            <a:ext uri="{FF2B5EF4-FFF2-40B4-BE49-F238E27FC236}">
              <a16:creationId xmlns:a16="http://schemas.microsoft.com/office/drawing/2014/main" id="{86B4717D-F771-4275-A7D0-8618BD9F5D9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898" name="Text Box 1">
          <a:extLst>
            <a:ext uri="{FF2B5EF4-FFF2-40B4-BE49-F238E27FC236}">
              <a16:creationId xmlns:a16="http://schemas.microsoft.com/office/drawing/2014/main" id="{DE5CC142-8DB1-4170-A4AB-EE199159D66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899" name="Text Box 1">
          <a:extLst>
            <a:ext uri="{FF2B5EF4-FFF2-40B4-BE49-F238E27FC236}">
              <a16:creationId xmlns:a16="http://schemas.microsoft.com/office/drawing/2014/main" id="{F15E222C-8C00-41F2-9C26-F71C418D009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757D0A6F-5680-447C-837F-BA748B13B57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01" name="Text Box 1">
          <a:extLst>
            <a:ext uri="{FF2B5EF4-FFF2-40B4-BE49-F238E27FC236}">
              <a16:creationId xmlns:a16="http://schemas.microsoft.com/office/drawing/2014/main" id="{AD399CBF-F9F7-4E00-A62F-E53272A3CCC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02" name="Text Box 1">
          <a:extLst>
            <a:ext uri="{FF2B5EF4-FFF2-40B4-BE49-F238E27FC236}">
              <a16:creationId xmlns:a16="http://schemas.microsoft.com/office/drawing/2014/main" id="{EC538169-024B-4D51-8CF1-0D7B013847B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03" name="Text Box 1">
          <a:extLst>
            <a:ext uri="{FF2B5EF4-FFF2-40B4-BE49-F238E27FC236}">
              <a16:creationId xmlns:a16="http://schemas.microsoft.com/office/drawing/2014/main" id="{54B336ED-3245-4F9B-8F7E-DFEE89CDEB2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962E5D16-AC96-48A3-A2DE-752E3D3CE56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05" name="Text Box 1">
          <a:extLst>
            <a:ext uri="{FF2B5EF4-FFF2-40B4-BE49-F238E27FC236}">
              <a16:creationId xmlns:a16="http://schemas.microsoft.com/office/drawing/2014/main" id="{ACC104EA-7F8B-4F39-8C4A-0DDDEF82D50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906" name="Text Box 1">
          <a:extLst>
            <a:ext uri="{FF2B5EF4-FFF2-40B4-BE49-F238E27FC236}">
              <a16:creationId xmlns:a16="http://schemas.microsoft.com/office/drawing/2014/main" id="{F9DDD9C4-6831-4306-9E0E-D801EE3012F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07" name="Text Box 1">
          <a:extLst>
            <a:ext uri="{FF2B5EF4-FFF2-40B4-BE49-F238E27FC236}">
              <a16:creationId xmlns:a16="http://schemas.microsoft.com/office/drawing/2014/main" id="{DF09C606-D4E7-467D-B3E2-0CC3E9AD54C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10C94D07-0766-47E4-81F4-D1A3C0B5546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09" name="Text Box 1">
          <a:extLst>
            <a:ext uri="{FF2B5EF4-FFF2-40B4-BE49-F238E27FC236}">
              <a16:creationId xmlns:a16="http://schemas.microsoft.com/office/drawing/2014/main" id="{900E25CE-D332-4DD2-BAD3-67AB2776B7E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10" name="Text Box 1">
          <a:extLst>
            <a:ext uri="{FF2B5EF4-FFF2-40B4-BE49-F238E27FC236}">
              <a16:creationId xmlns:a16="http://schemas.microsoft.com/office/drawing/2014/main" id="{C7B9AC73-5B73-40D9-A999-97A33D7C7A9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11" name="Text Box 1">
          <a:extLst>
            <a:ext uri="{FF2B5EF4-FFF2-40B4-BE49-F238E27FC236}">
              <a16:creationId xmlns:a16="http://schemas.microsoft.com/office/drawing/2014/main" id="{69964965-0420-4CE0-AA89-C55296430C6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7DDCA482-3DF9-4905-B3B2-B7DAD328634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13" name="Text Box 1">
          <a:extLst>
            <a:ext uri="{FF2B5EF4-FFF2-40B4-BE49-F238E27FC236}">
              <a16:creationId xmlns:a16="http://schemas.microsoft.com/office/drawing/2014/main" id="{2068C38F-6CE9-45FE-9C5B-86BAFB28C2B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914" name="Text Box 1">
          <a:extLst>
            <a:ext uri="{FF2B5EF4-FFF2-40B4-BE49-F238E27FC236}">
              <a16:creationId xmlns:a16="http://schemas.microsoft.com/office/drawing/2014/main" id="{0974E4A8-8305-4C25-9B20-D6629D7740F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15" name="Text Box 1">
          <a:extLst>
            <a:ext uri="{FF2B5EF4-FFF2-40B4-BE49-F238E27FC236}">
              <a16:creationId xmlns:a16="http://schemas.microsoft.com/office/drawing/2014/main" id="{64089ADD-633D-4F72-BE53-21F5A799F1D9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104775</xdr:rowOff>
    </xdr:to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0247DB3B-A503-4434-A9F8-99511152B94E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17" name="Text Box 1">
          <a:extLst>
            <a:ext uri="{FF2B5EF4-FFF2-40B4-BE49-F238E27FC236}">
              <a16:creationId xmlns:a16="http://schemas.microsoft.com/office/drawing/2014/main" id="{E2F4513D-B459-4753-AC0D-802C12869AE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18" name="Text Box 1">
          <a:extLst>
            <a:ext uri="{FF2B5EF4-FFF2-40B4-BE49-F238E27FC236}">
              <a16:creationId xmlns:a16="http://schemas.microsoft.com/office/drawing/2014/main" id="{98DD94B1-1489-4671-820A-1CBF610E58C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19" name="Text Box 1">
          <a:extLst>
            <a:ext uri="{FF2B5EF4-FFF2-40B4-BE49-F238E27FC236}">
              <a16:creationId xmlns:a16="http://schemas.microsoft.com/office/drawing/2014/main" id="{0EC03348-10E2-43B9-B3F1-F6448AC8FA0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5DC0A03B-5347-4D13-BA17-1E4D2F6F3CE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21" name="Text Box 1">
          <a:extLst>
            <a:ext uri="{FF2B5EF4-FFF2-40B4-BE49-F238E27FC236}">
              <a16:creationId xmlns:a16="http://schemas.microsoft.com/office/drawing/2014/main" id="{D119A36E-27D1-4912-AEE9-D1D54139BA26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22" name="Text Box 1">
          <a:extLst>
            <a:ext uri="{FF2B5EF4-FFF2-40B4-BE49-F238E27FC236}">
              <a16:creationId xmlns:a16="http://schemas.microsoft.com/office/drawing/2014/main" id="{44906116-9768-405F-916D-E41B2031915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23" name="Text Box 1">
          <a:extLst>
            <a:ext uri="{FF2B5EF4-FFF2-40B4-BE49-F238E27FC236}">
              <a16:creationId xmlns:a16="http://schemas.microsoft.com/office/drawing/2014/main" id="{6AF0ECDC-7AA2-4FE2-A579-82F8061DD7F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53E80BC8-4631-4482-B0BE-86B3B282011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25" name="Text Box 1">
          <a:extLst>
            <a:ext uri="{FF2B5EF4-FFF2-40B4-BE49-F238E27FC236}">
              <a16:creationId xmlns:a16="http://schemas.microsoft.com/office/drawing/2014/main" id="{684FE4C5-25ED-43B6-8AC3-AE696BA004B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926" name="Text Box 1">
          <a:extLst>
            <a:ext uri="{FF2B5EF4-FFF2-40B4-BE49-F238E27FC236}">
              <a16:creationId xmlns:a16="http://schemas.microsoft.com/office/drawing/2014/main" id="{6659B7C5-A486-43D1-81FB-D12922B1A42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927" name="Text Box 1">
          <a:extLst>
            <a:ext uri="{FF2B5EF4-FFF2-40B4-BE49-F238E27FC236}">
              <a16:creationId xmlns:a16="http://schemas.microsoft.com/office/drawing/2014/main" id="{8CFE71DF-6C14-43CC-9FF9-B6E475992B40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0E927921-0BC8-406F-9538-8A0ACB7FCCF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929" name="Text Box 1">
          <a:extLst>
            <a:ext uri="{FF2B5EF4-FFF2-40B4-BE49-F238E27FC236}">
              <a16:creationId xmlns:a16="http://schemas.microsoft.com/office/drawing/2014/main" id="{86F46625-7469-4234-9E40-A7D9C15F48F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30" name="Text Box 1">
          <a:extLst>
            <a:ext uri="{FF2B5EF4-FFF2-40B4-BE49-F238E27FC236}">
              <a16:creationId xmlns:a16="http://schemas.microsoft.com/office/drawing/2014/main" id="{85D68986-A4BE-4206-AB83-DC703E63509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31" name="Text Box 1">
          <a:extLst>
            <a:ext uri="{FF2B5EF4-FFF2-40B4-BE49-F238E27FC236}">
              <a16:creationId xmlns:a16="http://schemas.microsoft.com/office/drawing/2014/main" id="{1A89BDCA-DC4E-4D1C-85DE-57D3E7C2071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95781FA8-A10F-4EF2-AFA1-609EC6F6BC0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33" name="Text Box 1">
          <a:extLst>
            <a:ext uri="{FF2B5EF4-FFF2-40B4-BE49-F238E27FC236}">
              <a16:creationId xmlns:a16="http://schemas.microsoft.com/office/drawing/2014/main" id="{49878F92-A663-41DD-B6F6-90FB380785F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34" name="Text Box 1">
          <a:extLst>
            <a:ext uri="{FF2B5EF4-FFF2-40B4-BE49-F238E27FC236}">
              <a16:creationId xmlns:a16="http://schemas.microsoft.com/office/drawing/2014/main" id="{BC94E71D-D1E4-45A8-A7B9-7E902516E16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35" name="Text Box 1">
          <a:extLst>
            <a:ext uri="{FF2B5EF4-FFF2-40B4-BE49-F238E27FC236}">
              <a16:creationId xmlns:a16="http://schemas.microsoft.com/office/drawing/2014/main" id="{BA3BD315-6938-4597-B874-00019AC3A5D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B33FAA6E-2565-4220-AB5B-3D2385C54D5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37" name="Text Box 1">
          <a:extLst>
            <a:ext uri="{FF2B5EF4-FFF2-40B4-BE49-F238E27FC236}">
              <a16:creationId xmlns:a16="http://schemas.microsoft.com/office/drawing/2014/main" id="{17979C50-A238-4B73-9B5C-E63DDC46CB8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38" name="Text Box 1">
          <a:extLst>
            <a:ext uri="{FF2B5EF4-FFF2-40B4-BE49-F238E27FC236}">
              <a16:creationId xmlns:a16="http://schemas.microsoft.com/office/drawing/2014/main" id="{CB401087-B53E-440D-9237-2088F6FBB97A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39" name="Text Box 1">
          <a:extLst>
            <a:ext uri="{FF2B5EF4-FFF2-40B4-BE49-F238E27FC236}">
              <a16:creationId xmlns:a16="http://schemas.microsoft.com/office/drawing/2014/main" id="{73C8FE18-EAF6-4B7C-9093-37CCBDE2347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8298F8F6-0AF2-4AE5-BE26-459B0ABFD4D3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41" name="Text Box 1">
          <a:extLst>
            <a:ext uri="{FF2B5EF4-FFF2-40B4-BE49-F238E27FC236}">
              <a16:creationId xmlns:a16="http://schemas.microsoft.com/office/drawing/2014/main" id="{F0D6E778-21F9-404A-8A5B-5C98A6963FC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942" name="Text Box 1">
          <a:extLst>
            <a:ext uri="{FF2B5EF4-FFF2-40B4-BE49-F238E27FC236}">
              <a16:creationId xmlns:a16="http://schemas.microsoft.com/office/drawing/2014/main" id="{230BBE4D-FD8B-4A9C-BA7F-06C6B0957794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943" name="Text Box 1">
          <a:extLst>
            <a:ext uri="{FF2B5EF4-FFF2-40B4-BE49-F238E27FC236}">
              <a16:creationId xmlns:a16="http://schemas.microsoft.com/office/drawing/2014/main" id="{242841D7-D3D7-4234-A3D8-FB153E42F19B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F5A825DC-5584-452B-B89A-636840E0C5C7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945" name="Text Box 1">
          <a:extLst>
            <a:ext uri="{FF2B5EF4-FFF2-40B4-BE49-F238E27FC236}">
              <a16:creationId xmlns:a16="http://schemas.microsoft.com/office/drawing/2014/main" id="{A5EDDBC0-AE9A-46F1-B5CA-BF16D261BE0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46" name="Text Box 1">
          <a:extLst>
            <a:ext uri="{FF2B5EF4-FFF2-40B4-BE49-F238E27FC236}">
              <a16:creationId xmlns:a16="http://schemas.microsoft.com/office/drawing/2014/main" id="{9A6AFD13-F2CC-4F08-83C2-331260316C08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47" name="Text Box 1">
          <a:extLst>
            <a:ext uri="{FF2B5EF4-FFF2-40B4-BE49-F238E27FC236}">
              <a16:creationId xmlns:a16="http://schemas.microsoft.com/office/drawing/2014/main" id="{6E78730B-4ED7-422B-A7CE-E83FAF33EB2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85725</xdr:rowOff>
    </xdr:to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77AA11E4-10E2-4F45-92CA-A3AF8FC1C9AD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66675</xdr:rowOff>
    </xdr:to>
    <xdr:sp macro="" textlink="">
      <xdr:nvSpPr>
        <xdr:cNvPr id="2949" name="Text Box 1">
          <a:extLst>
            <a:ext uri="{FF2B5EF4-FFF2-40B4-BE49-F238E27FC236}">
              <a16:creationId xmlns:a16="http://schemas.microsoft.com/office/drawing/2014/main" id="{B7E5979D-5D01-4221-B129-E30F0E8F9085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950" name="Text Box 1">
          <a:extLst>
            <a:ext uri="{FF2B5EF4-FFF2-40B4-BE49-F238E27FC236}">
              <a16:creationId xmlns:a16="http://schemas.microsoft.com/office/drawing/2014/main" id="{C05C8C46-F99E-4094-A0A4-8CD419590E7C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951" name="Text Box 1">
          <a:extLst>
            <a:ext uri="{FF2B5EF4-FFF2-40B4-BE49-F238E27FC236}">
              <a16:creationId xmlns:a16="http://schemas.microsoft.com/office/drawing/2014/main" id="{C6FD730F-0807-454D-AF5B-DE96B0371C6F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F8761290-5E71-4B5C-90A7-4B651A111B31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13</xdr:row>
      <xdr:rowOff>0</xdr:rowOff>
    </xdr:from>
    <xdr:to>
      <xdr:col>0</xdr:col>
      <xdr:colOff>571500</xdr:colOff>
      <xdr:row>14</xdr:row>
      <xdr:rowOff>47625</xdr:rowOff>
    </xdr:to>
    <xdr:sp macro="" textlink="">
      <xdr:nvSpPr>
        <xdr:cNvPr id="2953" name="Text Box 1">
          <a:extLst>
            <a:ext uri="{FF2B5EF4-FFF2-40B4-BE49-F238E27FC236}">
              <a16:creationId xmlns:a16="http://schemas.microsoft.com/office/drawing/2014/main" id="{5DC9725E-7234-47AF-AD16-22C54FF2DB72}"/>
            </a:ext>
          </a:extLst>
        </xdr:cNvPr>
        <xdr:cNvSpPr txBox="1">
          <a:spLocks noChangeArrowheads="1"/>
        </xdr:cNvSpPr>
      </xdr:nvSpPr>
      <xdr:spPr bwMode="auto">
        <a:xfrm>
          <a:off x="495300" y="20726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54" name="Text Box 1">
          <a:extLst>
            <a:ext uri="{FF2B5EF4-FFF2-40B4-BE49-F238E27FC236}">
              <a16:creationId xmlns:a16="http://schemas.microsoft.com/office/drawing/2014/main" id="{E18C535A-C911-4496-A573-9569DB1D054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55" name="Text Box 1">
          <a:extLst>
            <a:ext uri="{FF2B5EF4-FFF2-40B4-BE49-F238E27FC236}">
              <a16:creationId xmlns:a16="http://schemas.microsoft.com/office/drawing/2014/main" id="{71CEF055-E6D4-49E7-9516-2230C3B2D68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CDC146A3-82D8-4EF7-B801-E256577CC1A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57" name="Text Box 1">
          <a:extLst>
            <a:ext uri="{FF2B5EF4-FFF2-40B4-BE49-F238E27FC236}">
              <a16:creationId xmlns:a16="http://schemas.microsoft.com/office/drawing/2014/main" id="{9AC4A139-1C0C-495B-B7D1-96313AA3018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58" name="Text Box 1">
          <a:extLst>
            <a:ext uri="{FF2B5EF4-FFF2-40B4-BE49-F238E27FC236}">
              <a16:creationId xmlns:a16="http://schemas.microsoft.com/office/drawing/2014/main" id="{3069F0B0-4848-4D16-9CC0-4B0E8235B9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59" name="Text Box 1">
          <a:extLst>
            <a:ext uri="{FF2B5EF4-FFF2-40B4-BE49-F238E27FC236}">
              <a16:creationId xmlns:a16="http://schemas.microsoft.com/office/drawing/2014/main" id="{7A6878AF-0E3F-4843-86FF-47549410A44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4CC8C173-6C11-4279-86F4-7920267D1A8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61" name="Text Box 1">
          <a:extLst>
            <a:ext uri="{FF2B5EF4-FFF2-40B4-BE49-F238E27FC236}">
              <a16:creationId xmlns:a16="http://schemas.microsoft.com/office/drawing/2014/main" id="{78246B48-32D1-43CB-96F4-95EDC093C3A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62" name="Text Box 1">
          <a:extLst>
            <a:ext uri="{FF2B5EF4-FFF2-40B4-BE49-F238E27FC236}">
              <a16:creationId xmlns:a16="http://schemas.microsoft.com/office/drawing/2014/main" id="{BC075FEB-64EA-49DA-B06B-C74D5040641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id="{D67E0898-24C1-460B-A738-95F6BB838A5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id="{FE418A72-4A9E-4338-AA4E-1E4D4F8731D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65" name="Text Box 1">
          <a:extLst>
            <a:ext uri="{FF2B5EF4-FFF2-40B4-BE49-F238E27FC236}">
              <a16:creationId xmlns:a16="http://schemas.microsoft.com/office/drawing/2014/main" id="{65D03851-F27A-41F7-820B-7A1FF3DCF77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66" name="Text Box 1">
          <a:extLst>
            <a:ext uri="{FF2B5EF4-FFF2-40B4-BE49-F238E27FC236}">
              <a16:creationId xmlns:a16="http://schemas.microsoft.com/office/drawing/2014/main" id="{F01D0598-CE29-4B03-A3CA-9A0955348CB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id="{A4775E05-D170-4728-883D-CB3D40399E9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02BA823D-5DBB-4F4D-861B-D747DE0A5D5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69" name="Text Box 1">
          <a:extLst>
            <a:ext uri="{FF2B5EF4-FFF2-40B4-BE49-F238E27FC236}">
              <a16:creationId xmlns:a16="http://schemas.microsoft.com/office/drawing/2014/main" id="{FE75AB47-2530-431A-BA6C-664CF56648F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70" name="Text Box 1">
          <a:extLst>
            <a:ext uri="{FF2B5EF4-FFF2-40B4-BE49-F238E27FC236}">
              <a16:creationId xmlns:a16="http://schemas.microsoft.com/office/drawing/2014/main" id="{2393E2FE-46E2-44A7-8135-1CF6ECF9FAD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id="{DE56122B-E208-439A-B1AE-F01CE3030BC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id="{3429D067-4E32-48D4-8F6B-79581A6784F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73" name="Text Box 1">
          <a:extLst>
            <a:ext uri="{FF2B5EF4-FFF2-40B4-BE49-F238E27FC236}">
              <a16:creationId xmlns:a16="http://schemas.microsoft.com/office/drawing/2014/main" id="{15C7E7EF-F64F-4507-8A33-E9DB4AA84E9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74" name="Text Box 1">
          <a:extLst>
            <a:ext uri="{FF2B5EF4-FFF2-40B4-BE49-F238E27FC236}">
              <a16:creationId xmlns:a16="http://schemas.microsoft.com/office/drawing/2014/main" id="{E178302A-CC93-4BD2-9C85-3F727E65B2A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id="{07512FE8-4C96-42C4-9588-3B9180B0454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id="{AE6344A4-45B9-455D-830D-3B0FFF6E09B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77" name="Text Box 1">
          <a:extLst>
            <a:ext uri="{FF2B5EF4-FFF2-40B4-BE49-F238E27FC236}">
              <a16:creationId xmlns:a16="http://schemas.microsoft.com/office/drawing/2014/main" id="{627BE863-2A0F-4170-B2B3-939B2226FBF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78" name="Text Box 1">
          <a:extLst>
            <a:ext uri="{FF2B5EF4-FFF2-40B4-BE49-F238E27FC236}">
              <a16:creationId xmlns:a16="http://schemas.microsoft.com/office/drawing/2014/main" id="{025C8F42-72E1-403C-9E52-9FAF1419F6F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id="{2A7D8F2B-C4EF-45AE-8616-58C671FCD73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id="{EACF7FA4-3643-478B-81C9-F6529BB387C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81" name="Text Box 1">
          <a:extLst>
            <a:ext uri="{FF2B5EF4-FFF2-40B4-BE49-F238E27FC236}">
              <a16:creationId xmlns:a16="http://schemas.microsoft.com/office/drawing/2014/main" id="{34B83613-D403-4EC4-AC81-A13B73808CC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82" name="Text Box 1">
          <a:extLst>
            <a:ext uri="{FF2B5EF4-FFF2-40B4-BE49-F238E27FC236}">
              <a16:creationId xmlns:a16="http://schemas.microsoft.com/office/drawing/2014/main" id="{D6B56396-EF6C-4901-9252-79F3248DF8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id="{3EE4CAA8-3638-4ABA-94F7-2DAC57076D0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id="{EB312473-E881-433F-A5D0-3D4AC77A659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85" name="Text Box 1">
          <a:extLst>
            <a:ext uri="{FF2B5EF4-FFF2-40B4-BE49-F238E27FC236}">
              <a16:creationId xmlns:a16="http://schemas.microsoft.com/office/drawing/2014/main" id="{BF8DE35C-CEE5-4533-A226-417C2663685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86" name="Text Box 1">
          <a:extLst>
            <a:ext uri="{FF2B5EF4-FFF2-40B4-BE49-F238E27FC236}">
              <a16:creationId xmlns:a16="http://schemas.microsoft.com/office/drawing/2014/main" id="{56E338D8-31B3-402E-BD39-EE726C02F42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id="{AA1D53FC-25F9-438A-AA89-7AB15087172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CFD7337F-C2BA-4BFB-8AAE-194B209D6F5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89" name="Text Box 1">
          <a:extLst>
            <a:ext uri="{FF2B5EF4-FFF2-40B4-BE49-F238E27FC236}">
              <a16:creationId xmlns:a16="http://schemas.microsoft.com/office/drawing/2014/main" id="{94D25E1B-11D3-47F2-9AE2-4AC23466D9C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90" name="Text Box 1">
          <a:extLst>
            <a:ext uri="{FF2B5EF4-FFF2-40B4-BE49-F238E27FC236}">
              <a16:creationId xmlns:a16="http://schemas.microsoft.com/office/drawing/2014/main" id="{EB9F6217-4EB9-47B5-A6F5-2EA6D3C4FE8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id="{496602BC-CD47-4880-86CA-E0EBA11EE6A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92" name="Text Box 1">
          <a:extLst>
            <a:ext uri="{FF2B5EF4-FFF2-40B4-BE49-F238E27FC236}">
              <a16:creationId xmlns:a16="http://schemas.microsoft.com/office/drawing/2014/main" id="{89F8ADDE-47E9-41AC-BAF4-4B73AE180EC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93" name="Text Box 1">
          <a:extLst>
            <a:ext uri="{FF2B5EF4-FFF2-40B4-BE49-F238E27FC236}">
              <a16:creationId xmlns:a16="http://schemas.microsoft.com/office/drawing/2014/main" id="{F6E7604D-DA24-49FB-9CDE-FB1EA375FC7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94" name="Text Box 1">
          <a:extLst>
            <a:ext uri="{FF2B5EF4-FFF2-40B4-BE49-F238E27FC236}">
              <a16:creationId xmlns:a16="http://schemas.microsoft.com/office/drawing/2014/main" id="{EF3ACE16-85DA-4253-A02A-E6375CB20EB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id="{5752BF0A-364F-41C7-BF74-F62607841FA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2996" name="Text Box 1">
          <a:extLst>
            <a:ext uri="{FF2B5EF4-FFF2-40B4-BE49-F238E27FC236}">
              <a16:creationId xmlns:a16="http://schemas.microsoft.com/office/drawing/2014/main" id="{D9A139DA-3E75-4BF4-9A44-616764263D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2997" name="Text Box 1">
          <a:extLst>
            <a:ext uri="{FF2B5EF4-FFF2-40B4-BE49-F238E27FC236}">
              <a16:creationId xmlns:a16="http://schemas.microsoft.com/office/drawing/2014/main" id="{A6CF8E9E-E3D5-428C-8535-3B0A375406C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98" name="Text Box 1">
          <a:extLst>
            <a:ext uri="{FF2B5EF4-FFF2-40B4-BE49-F238E27FC236}">
              <a16:creationId xmlns:a16="http://schemas.microsoft.com/office/drawing/2014/main" id="{6B95D05E-DDF3-42DD-96C2-4A14CE94D14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id="{7DCA5079-8E68-4D4F-B35B-F524B0E76A0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000" name="Text Box 1">
          <a:extLst>
            <a:ext uri="{FF2B5EF4-FFF2-40B4-BE49-F238E27FC236}">
              <a16:creationId xmlns:a16="http://schemas.microsoft.com/office/drawing/2014/main" id="{B11DD10E-4375-4219-ACE2-1DEAD60A3C4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001" name="Text Box 1">
          <a:extLst>
            <a:ext uri="{FF2B5EF4-FFF2-40B4-BE49-F238E27FC236}">
              <a16:creationId xmlns:a16="http://schemas.microsoft.com/office/drawing/2014/main" id="{9EE49BB6-D32C-4230-B5FC-702393F41BB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02" name="Text Box 1">
          <a:extLst>
            <a:ext uri="{FF2B5EF4-FFF2-40B4-BE49-F238E27FC236}">
              <a16:creationId xmlns:a16="http://schemas.microsoft.com/office/drawing/2014/main" id="{DD0FCB61-2E0F-4ED2-9FC7-DFB6A5D568F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03" name="Text Box 1">
          <a:extLst>
            <a:ext uri="{FF2B5EF4-FFF2-40B4-BE49-F238E27FC236}">
              <a16:creationId xmlns:a16="http://schemas.microsoft.com/office/drawing/2014/main" id="{74E4FFCC-EFD3-4F6E-A83E-C0B76BA38AF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04" name="Text Box 1">
          <a:extLst>
            <a:ext uri="{FF2B5EF4-FFF2-40B4-BE49-F238E27FC236}">
              <a16:creationId xmlns:a16="http://schemas.microsoft.com/office/drawing/2014/main" id="{8914C9D8-A03D-42DA-9F17-6A4E36A676B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05" name="Text Box 1">
          <a:extLst>
            <a:ext uri="{FF2B5EF4-FFF2-40B4-BE49-F238E27FC236}">
              <a16:creationId xmlns:a16="http://schemas.microsoft.com/office/drawing/2014/main" id="{EAE2556B-AC49-4DCD-A523-5978606E7B7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006" name="Text Box 1">
          <a:extLst>
            <a:ext uri="{FF2B5EF4-FFF2-40B4-BE49-F238E27FC236}">
              <a16:creationId xmlns:a16="http://schemas.microsoft.com/office/drawing/2014/main" id="{E1E45651-48AA-4D8C-824E-3CFF39FC2E9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id="{0B015814-2173-482D-9C7A-3442CE39FBE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4E2AE641-256A-4FEF-9C9B-19AF5D83BF4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009" name="Text Box 1">
          <a:extLst>
            <a:ext uri="{FF2B5EF4-FFF2-40B4-BE49-F238E27FC236}">
              <a16:creationId xmlns:a16="http://schemas.microsoft.com/office/drawing/2014/main" id="{E3165730-15AA-4B33-80E7-A28DE300FA1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10" name="Text Box 1">
          <a:extLst>
            <a:ext uri="{FF2B5EF4-FFF2-40B4-BE49-F238E27FC236}">
              <a16:creationId xmlns:a16="http://schemas.microsoft.com/office/drawing/2014/main" id="{59F5BA73-7478-49C4-A1EB-FAF84EA1032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id="{54156E5C-49A5-4508-B7FA-18990B0491E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12" name="Text Box 1">
          <a:extLst>
            <a:ext uri="{FF2B5EF4-FFF2-40B4-BE49-F238E27FC236}">
              <a16:creationId xmlns:a16="http://schemas.microsoft.com/office/drawing/2014/main" id="{06656D53-54AE-449C-B8C4-D28FE9C5EA2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13" name="Text Box 1">
          <a:extLst>
            <a:ext uri="{FF2B5EF4-FFF2-40B4-BE49-F238E27FC236}">
              <a16:creationId xmlns:a16="http://schemas.microsoft.com/office/drawing/2014/main" id="{1240A88F-7FDB-4935-96E4-0FA2421F63A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014" name="Text Box 1">
          <a:extLst>
            <a:ext uri="{FF2B5EF4-FFF2-40B4-BE49-F238E27FC236}">
              <a16:creationId xmlns:a16="http://schemas.microsoft.com/office/drawing/2014/main" id="{0B1CC864-5949-41B8-8A6D-B0024EA549D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id="{A9B008A4-91C4-4CEA-B85E-BA7E78BC32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016" name="Text Box 1">
          <a:extLst>
            <a:ext uri="{FF2B5EF4-FFF2-40B4-BE49-F238E27FC236}">
              <a16:creationId xmlns:a16="http://schemas.microsoft.com/office/drawing/2014/main" id="{FD7D76EE-A30E-4F0A-988A-9B204769DF1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017" name="Text Box 1">
          <a:extLst>
            <a:ext uri="{FF2B5EF4-FFF2-40B4-BE49-F238E27FC236}">
              <a16:creationId xmlns:a16="http://schemas.microsoft.com/office/drawing/2014/main" id="{1ABB5D0D-D4AD-4E28-921C-B2FCBDE9D03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18" name="Text Box 1">
          <a:extLst>
            <a:ext uri="{FF2B5EF4-FFF2-40B4-BE49-F238E27FC236}">
              <a16:creationId xmlns:a16="http://schemas.microsoft.com/office/drawing/2014/main" id="{55097F79-38D5-4577-9F3E-43F364C4979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id="{7B774A1D-7B0D-416E-B2F8-42864F81EC6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20" name="Text Box 1">
          <a:extLst>
            <a:ext uri="{FF2B5EF4-FFF2-40B4-BE49-F238E27FC236}">
              <a16:creationId xmlns:a16="http://schemas.microsoft.com/office/drawing/2014/main" id="{DD17D75A-98A3-4D72-BBFE-2D3733FFE22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21" name="Text Box 1">
          <a:extLst>
            <a:ext uri="{FF2B5EF4-FFF2-40B4-BE49-F238E27FC236}">
              <a16:creationId xmlns:a16="http://schemas.microsoft.com/office/drawing/2014/main" id="{B37716DF-4DFA-4D29-BB2F-6FF870AE775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22" name="Text Box 1">
          <a:extLst>
            <a:ext uri="{FF2B5EF4-FFF2-40B4-BE49-F238E27FC236}">
              <a16:creationId xmlns:a16="http://schemas.microsoft.com/office/drawing/2014/main" id="{DDBB8D7D-374E-483C-ABA6-DD2FE67BB1A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id="{6F087815-E07D-445C-BC3F-6E35B585C83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24" name="Text Box 1">
          <a:extLst>
            <a:ext uri="{FF2B5EF4-FFF2-40B4-BE49-F238E27FC236}">
              <a16:creationId xmlns:a16="http://schemas.microsoft.com/office/drawing/2014/main" id="{A384E298-5D02-40A5-88F1-FC4ABB8D374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25" name="Text Box 1">
          <a:extLst>
            <a:ext uri="{FF2B5EF4-FFF2-40B4-BE49-F238E27FC236}">
              <a16:creationId xmlns:a16="http://schemas.microsoft.com/office/drawing/2014/main" id="{AC184165-110C-417E-9D2D-11DD00D5259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26" name="Text Box 1">
          <a:extLst>
            <a:ext uri="{FF2B5EF4-FFF2-40B4-BE49-F238E27FC236}">
              <a16:creationId xmlns:a16="http://schemas.microsoft.com/office/drawing/2014/main" id="{11B52D55-8362-4025-8596-925B0D3A493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27" name="Text Box 1">
          <a:extLst>
            <a:ext uri="{FF2B5EF4-FFF2-40B4-BE49-F238E27FC236}">
              <a16:creationId xmlns:a16="http://schemas.microsoft.com/office/drawing/2014/main" id="{8A0F26A0-ACB1-4AA0-B975-8FE787944C1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1BACD5A6-5EB0-4BFD-909F-AA260164E48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29" name="Text Box 1">
          <a:extLst>
            <a:ext uri="{FF2B5EF4-FFF2-40B4-BE49-F238E27FC236}">
              <a16:creationId xmlns:a16="http://schemas.microsoft.com/office/drawing/2014/main" id="{7A87443D-58FB-4FB7-BDEE-E273F1AEC7B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30" name="Text Box 1">
          <a:extLst>
            <a:ext uri="{FF2B5EF4-FFF2-40B4-BE49-F238E27FC236}">
              <a16:creationId xmlns:a16="http://schemas.microsoft.com/office/drawing/2014/main" id="{53B3C2D2-B24B-4C20-BDA7-7D763D43209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id="{1B3F92BD-2F78-4E66-9CBC-8FEDA72744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32" name="Text Box 1">
          <a:extLst>
            <a:ext uri="{FF2B5EF4-FFF2-40B4-BE49-F238E27FC236}">
              <a16:creationId xmlns:a16="http://schemas.microsoft.com/office/drawing/2014/main" id="{791B374C-390C-4957-98BD-44A691621BC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33" name="Text Box 1">
          <a:extLst>
            <a:ext uri="{FF2B5EF4-FFF2-40B4-BE49-F238E27FC236}">
              <a16:creationId xmlns:a16="http://schemas.microsoft.com/office/drawing/2014/main" id="{58AC5F4A-0892-4191-808F-E7923B5BFB4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34" name="Text Box 1">
          <a:extLst>
            <a:ext uri="{FF2B5EF4-FFF2-40B4-BE49-F238E27FC236}">
              <a16:creationId xmlns:a16="http://schemas.microsoft.com/office/drawing/2014/main" id="{6CDF9AA1-C46A-4E29-9DF5-BE182F42F45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id="{91FBA57C-B0B0-4266-BE69-85843F62F4F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36" name="Text Box 1">
          <a:extLst>
            <a:ext uri="{FF2B5EF4-FFF2-40B4-BE49-F238E27FC236}">
              <a16:creationId xmlns:a16="http://schemas.microsoft.com/office/drawing/2014/main" id="{D0061D7A-BC8D-4A81-B701-1D726EFE58E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37" name="Text Box 1">
          <a:extLst>
            <a:ext uri="{FF2B5EF4-FFF2-40B4-BE49-F238E27FC236}">
              <a16:creationId xmlns:a16="http://schemas.microsoft.com/office/drawing/2014/main" id="{138C0E6E-9F5F-4786-AF5C-864954247DE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38" name="Text Box 1">
          <a:extLst>
            <a:ext uri="{FF2B5EF4-FFF2-40B4-BE49-F238E27FC236}">
              <a16:creationId xmlns:a16="http://schemas.microsoft.com/office/drawing/2014/main" id="{3A2EACBE-E41B-4D06-9297-CD2F28A1C92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id="{2B275797-7F20-49F3-AFDE-7920E652381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40" name="Text Box 1">
          <a:extLst>
            <a:ext uri="{FF2B5EF4-FFF2-40B4-BE49-F238E27FC236}">
              <a16:creationId xmlns:a16="http://schemas.microsoft.com/office/drawing/2014/main" id="{15F023C2-045A-45C3-AB64-572E3BD6EBC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41" name="Text Box 1">
          <a:extLst>
            <a:ext uri="{FF2B5EF4-FFF2-40B4-BE49-F238E27FC236}">
              <a16:creationId xmlns:a16="http://schemas.microsoft.com/office/drawing/2014/main" id="{F5AFC254-2863-4ADD-AE58-4684C736806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42" name="Text Box 1">
          <a:extLst>
            <a:ext uri="{FF2B5EF4-FFF2-40B4-BE49-F238E27FC236}">
              <a16:creationId xmlns:a16="http://schemas.microsoft.com/office/drawing/2014/main" id="{C49AF7A1-95C9-46C4-AE05-85F78BC7D0A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id="{992F58DB-797D-4FE9-9816-608F0F41D6E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44" name="Text Box 1">
          <a:extLst>
            <a:ext uri="{FF2B5EF4-FFF2-40B4-BE49-F238E27FC236}">
              <a16:creationId xmlns:a16="http://schemas.microsoft.com/office/drawing/2014/main" id="{F56194ED-A68E-4F7E-A8D2-213439D7B78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45" name="Text Box 1">
          <a:extLst>
            <a:ext uri="{FF2B5EF4-FFF2-40B4-BE49-F238E27FC236}">
              <a16:creationId xmlns:a16="http://schemas.microsoft.com/office/drawing/2014/main" id="{46F859C7-DFA4-4FF7-AA53-E08F4E81FF7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46" name="Text Box 1">
          <a:extLst>
            <a:ext uri="{FF2B5EF4-FFF2-40B4-BE49-F238E27FC236}">
              <a16:creationId xmlns:a16="http://schemas.microsoft.com/office/drawing/2014/main" id="{E3F977D5-F9C1-4800-AAEF-ED26C04FCD9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id="{440C661B-F2C9-4ADB-AD83-B853A622DE9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555E3159-B058-499D-8F90-9B2F9F03E9B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49" name="Text Box 1">
          <a:extLst>
            <a:ext uri="{FF2B5EF4-FFF2-40B4-BE49-F238E27FC236}">
              <a16:creationId xmlns:a16="http://schemas.microsoft.com/office/drawing/2014/main" id="{1E88176F-6D80-42D7-9C30-EB40FD2931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50" name="Text Box 1">
          <a:extLst>
            <a:ext uri="{FF2B5EF4-FFF2-40B4-BE49-F238E27FC236}">
              <a16:creationId xmlns:a16="http://schemas.microsoft.com/office/drawing/2014/main" id="{6AB90CC9-C8EB-4EFE-A60F-368EE844537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51" name="Text Box 1">
          <a:extLst>
            <a:ext uri="{FF2B5EF4-FFF2-40B4-BE49-F238E27FC236}">
              <a16:creationId xmlns:a16="http://schemas.microsoft.com/office/drawing/2014/main" id="{EC129504-F5E1-4EAB-AE2F-FBEB9D46879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52" name="Text Box 1">
          <a:extLst>
            <a:ext uri="{FF2B5EF4-FFF2-40B4-BE49-F238E27FC236}">
              <a16:creationId xmlns:a16="http://schemas.microsoft.com/office/drawing/2014/main" id="{16DE1BC3-08AD-4053-9BDF-17BBF90625E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53" name="Text Box 1">
          <a:extLst>
            <a:ext uri="{FF2B5EF4-FFF2-40B4-BE49-F238E27FC236}">
              <a16:creationId xmlns:a16="http://schemas.microsoft.com/office/drawing/2014/main" id="{83C9A242-89CE-49B4-8978-75EAB9F9BC4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54" name="Text Box 1">
          <a:extLst>
            <a:ext uri="{FF2B5EF4-FFF2-40B4-BE49-F238E27FC236}">
              <a16:creationId xmlns:a16="http://schemas.microsoft.com/office/drawing/2014/main" id="{49111828-0D72-4CCC-8633-60BA5093C3B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84AD716C-E117-45F6-857B-7D957F115CB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F0ABE0E6-2B86-41F7-908C-B2950D5782B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057" name="Text Box 1">
          <a:extLst>
            <a:ext uri="{FF2B5EF4-FFF2-40B4-BE49-F238E27FC236}">
              <a16:creationId xmlns:a16="http://schemas.microsoft.com/office/drawing/2014/main" id="{B920B662-823B-4948-BC97-038856E8D33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C2B7D393-8D46-4F3E-907A-CEAEDB10813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59" name="Text Box 1">
          <a:extLst>
            <a:ext uri="{FF2B5EF4-FFF2-40B4-BE49-F238E27FC236}">
              <a16:creationId xmlns:a16="http://schemas.microsoft.com/office/drawing/2014/main" id="{A1E7F7B3-EFD3-444B-A758-ACDEFFF062A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287BBC7A-67D8-4840-A4DE-F4624E69361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61" name="Text Box 1">
          <a:extLst>
            <a:ext uri="{FF2B5EF4-FFF2-40B4-BE49-F238E27FC236}">
              <a16:creationId xmlns:a16="http://schemas.microsoft.com/office/drawing/2014/main" id="{11FEEAF3-42D7-4409-9249-DF67D2A1D1D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6FEE20FF-AC3F-4321-8D4B-8036BA21566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63" name="Text Box 1">
          <a:extLst>
            <a:ext uri="{FF2B5EF4-FFF2-40B4-BE49-F238E27FC236}">
              <a16:creationId xmlns:a16="http://schemas.microsoft.com/office/drawing/2014/main" id="{6F74A454-A2F7-48CB-B2F9-AB8BFF328B5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482C15B8-2AF2-4464-BBD6-CE4CAEABE8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65" name="Text Box 1">
          <a:extLst>
            <a:ext uri="{FF2B5EF4-FFF2-40B4-BE49-F238E27FC236}">
              <a16:creationId xmlns:a16="http://schemas.microsoft.com/office/drawing/2014/main" id="{674F5DBC-211F-4B7C-A392-277433A2BC6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340DAD78-FACB-49F2-97E7-86721A913F7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67" name="Text Box 1">
          <a:extLst>
            <a:ext uri="{FF2B5EF4-FFF2-40B4-BE49-F238E27FC236}">
              <a16:creationId xmlns:a16="http://schemas.microsoft.com/office/drawing/2014/main" id="{23AC337F-A5C7-4344-B697-B21593FA53E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A2086443-8911-4A95-AA34-6DF440D9ACF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69" name="Text Box 1">
          <a:extLst>
            <a:ext uri="{FF2B5EF4-FFF2-40B4-BE49-F238E27FC236}">
              <a16:creationId xmlns:a16="http://schemas.microsoft.com/office/drawing/2014/main" id="{49B98CB6-7E8C-451E-8FED-19C0BDBAD5C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D99305DC-9C40-4779-91BC-2D33A89AB75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71" name="Text Box 1">
          <a:extLst>
            <a:ext uri="{FF2B5EF4-FFF2-40B4-BE49-F238E27FC236}">
              <a16:creationId xmlns:a16="http://schemas.microsoft.com/office/drawing/2014/main" id="{92520043-E410-4C19-93D3-D4EE7034E85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F82020CA-EE02-4A1D-9D8F-4EFF263C155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DAE6E631-874A-4F4F-AF34-98031B2A34C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1CEB04EF-1FC1-4281-A854-E5C0D0B8222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75" name="Text Box 1">
          <a:extLst>
            <a:ext uri="{FF2B5EF4-FFF2-40B4-BE49-F238E27FC236}">
              <a16:creationId xmlns:a16="http://schemas.microsoft.com/office/drawing/2014/main" id="{11C1C230-BFE1-4732-B442-41E56AE7B7D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B4930FA8-B5EB-4D0B-BB4F-43F3BAC705F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77" name="Text Box 1">
          <a:extLst>
            <a:ext uri="{FF2B5EF4-FFF2-40B4-BE49-F238E27FC236}">
              <a16:creationId xmlns:a16="http://schemas.microsoft.com/office/drawing/2014/main" id="{941D4646-0CAF-4C7B-93F4-295F8EF0350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C887E2D7-F8F8-4729-84FA-A4528CAA389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79" name="Text Box 1">
          <a:extLst>
            <a:ext uri="{FF2B5EF4-FFF2-40B4-BE49-F238E27FC236}">
              <a16:creationId xmlns:a16="http://schemas.microsoft.com/office/drawing/2014/main" id="{EE6CE476-E1A2-4F16-9DC9-74E5A872AB2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9A47A884-B6F9-49FE-8BCA-79EC98342E0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81" name="Text Box 1">
          <a:extLst>
            <a:ext uri="{FF2B5EF4-FFF2-40B4-BE49-F238E27FC236}">
              <a16:creationId xmlns:a16="http://schemas.microsoft.com/office/drawing/2014/main" id="{64411ACE-71E9-4B7D-9F04-C35D027D27B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D4EC96B5-774C-40DA-A049-948228BD3A4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83" name="Text Box 1">
          <a:extLst>
            <a:ext uri="{FF2B5EF4-FFF2-40B4-BE49-F238E27FC236}">
              <a16:creationId xmlns:a16="http://schemas.microsoft.com/office/drawing/2014/main" id="{BC800B01-9FE0-4119-BCFF-73900F3800B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34769293-8240-4E50-B138-B21D4E491F3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85" name="Text Box 1">
          <a:extLst>
            <a:ext uri="{FF2B5EF4-FFF2-40B4-BE49-F238E27FC236}">
              <a16:creationId xmlns:a16="http://schemas.microsoft.com/office/drawing/2014/main" id="{7DA9663D-7364-46F4-9E43-63ABC57CB81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E317A13D-277E-4BE7-9808-DDC038770EA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87" name="Text Box 1">
          <a:extLst>
            <a:ext uri="{FF2B5EF4-FFF2-40B4-BE49-F238E27FC236}">
              <a16:creationId xmlns:a16="http://schemas.microsoft.com/office/drawing/2014/main" id="{A7027619-077B-498D-9011-B55D49A61C8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B13F28B5-12DD-4114-8FF2-429B950A5E6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89" name="Text Box 1">
          <a:extLst>
            <a:ext uri="{FF2B5EF4-FFF2-40B4-BE49-F238E27FC236}">
              <a16:creationId xmlns:a16="http://schemas.microsoft.com/office/drawing/2014/main" id="{14CFCDD9-5243-4AA2-AD3C-8A9BD09BC4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2447EAB5-5114-4962-B948-FDB811B0172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91" name="Text Box 1">
          <a:extLst>
            <a:ext uri="{FF2B5EF4-FFF2-40B4-BE49-F238E27FC236}">
              <a16:creationId xmlns:a16="http://schemas.microsoft.com/office/drawing/2014/main" id="{E8FF6479-3937-406D-B51F-4A0DA68460C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670FE507-0B26-40D5-BEE6-BA5AA5893DE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93" name="Text Box 1">
          <a:extLst>
            <a:ext uri="{FF2B5EF4-FFF2-40B4-BE49-F238E27FC236}">
              <a16:creationId xmlns:a16="http://schemas.microsoft.com/office/drawing/2014/main" id="{BA370906-74C2-4679-B585-23C14005872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D500FA3A-B57F-46C3-9C64-664F19B188A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95" name="Text Box 1">
          <a:extLst>
            <a:ext uri="{FF2B5EF4-FFF2-40B4-BE49-F238E27FC236}">
              <a16:creationId xmlns:a16="http://schemas.microsoft.com/office/drawing/2014/main" id="{8575C163-E377-4558-96E3-D240832474B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F9D5CEB9-67C3-4E96-A6E2-52D909E76F2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97" name="Text Box 1">
          <a:extLst>
            <a:ext uri="{FF2B5EF4-FFF2-40B4-BE49-F238E27FC236}">
              <a16:creationId xmlns:a16="http://schemas.microsoft.com/office/drawing/2014/main" id="{8BA779E5-C180-49DF-8C6D-7F57A720A71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0B43C03D-2786-4588-BB91-EAAA66E331B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099" name="Text Box 1">
          <a:extLst>
            <a:ext uri="{FF2B5EF4-FFF2-40B4-BE49-F238E27FC236}">
              <a16:creationId xmlns:a16="http://schemas.microsoft.com/office/drawing/2014/main" id="{4FA882FB-461B-4C8F-BBB3-A3D8D37C8DD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450EFFA1-6709-44FB-BD0F-18D18D48D15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01" name="Text Box 1">
          <a:extLst>
            <a:ext uri="{FF2B5EF4-FFF2-40B4-BE49-F238E27FC236}">
              <a16:creationId xmlns:a16="http://schemas.microsoft.com/office/drawing/2014/main" id="{E962D689-4BAE-4985-909F-6A6D63B226E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2605958D-6650-441D-8E83-F30ADE30706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103" name="Text Box 1">
          <a:extLst>
            <a:ext uri="{FF2B5EF4-FFF2-40B4-BE49-F238E27FC236}">
              <a16:creationId xmlns:a16="http://schemas.microsoft.com/office/drawing/2014/main" id="{B6F8C102-5E8E-4E13-912C-CD46117B3E4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D4FC4131-9B18-4533-B9DB-117EB6A2297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105" name="Text Box 1">
          <a:extLst>
            <a:ext uri="{FF2B5EF4-FFF2-40B4-BE49-F238E27FC236}">
              <a16:creationId xmlns:a16="http://schemas.microsoft.com/office/drawing/2014/main" id="{0C33731A-A808-4317-8579-28A32C767D3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F7BCD5C3-9A4C-4A09-81C3-7DD7D5AE1AE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07" name="Text Box 1">
          <a:extLst>
            <a:ext uri="{FF2B5EF4-FFF2-40B4-BE49-F238E27FC236}">
              <a16:creationId xmlns:a16="http://schemas.microsoft.com/office/drawing/2014/main" id="{D83ECA14-7DDC-4B78-AAB7-4A8900D0DA3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E2E4ED27-3AB8-4FC1-918F-E27AA91F217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09" name="Text Box 1">
          <a:extLst>
            <a:ext uri="{FF2B5EF4-FFF2-40B4-BE49-F238E27FC236}">
              <a16:creationId xmlns:a16="http://schemas.microsoft.com/office/drawing/2014/main" id="{078D4578-A609-4BA2-8BA8-F329B878CCF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C1CFDC50-148F-4CEB-8FBA-82F40CF8117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11" name="Text Box 1">
          <a:extLst>
            <a:ext uri="{FF2B5EF4-FFF2-40B4-BE49-F238E27FC236}">
              <a16:creationId xmlns:a16="http://schemas.microsoft.com/office/drawing/2014/main" id="{55868ECB-DCE0-4B50-B515-D46A41A8203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AE759DF4-036B-4B14-A913-81CE0DD7BC7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13" name="Text Box 1">
          <a:extLst>
            <a:ext uri="{FF2B5EF4-FFF2-40B4-BE49-F238E27FC236}">
              <a16:creationId xmlns:a16="http://schemas.microsoft.com/office/drawing/2014/main" id="{7EBD1A2A-C99E-446B-8323-552B2A74143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81B036B3-B906-4D00-B0DA-2FAB24DBDA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C3011B41-E2E1-47B5-A9D9-C0DBB723781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16" name="Text Box 1">
          <a:extLst>
            <a:ext uri="{FF2B5EF4-FFF2-40B4-BE49-F238E27FC236}">
              <a16:creationId xmlns:a16="http://schemas.microsoft.com/office/drawing/2014/main" id="{2E61B59E-A371-47DC-9C24-612F95903AE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17" name="Text Box 1">
          <a:extLst>
            <a:ext uri="{FF2B5EF4-FFF2-40B4-BE49-F238E27FC236}">
              <a16:creationId xmlns:a16="http://schemas.microsoft.com/office/drawing/2014/main" id="{07DFCE2B-6E52-457F-A9B7-0E9DBF2AD0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7D5DA475-7BCE-4AF5-BB6A-8F687495625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9BFB64FA-2326-4724-9EF2-CAD4CCA0CD3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20" name="Text Box 1">
          <a:extLst>
            <a:ext uri="{FF2B5EF4-FFF2-40B4-BE49-F238E27FC236}">
              <a16:creationId xmlns:a16="http://schemas.microsoft.com/office/drawing/2014/main" id="{86E66FC5-6AB7-4D8A-8301-62A5413474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21" name="Text Box 1">
          <a:extLst>
            <a:ext uri="{FF2B5EF4-FFF2-40B4-BE49-F238E27FC236}">
              <a16:creationId xmlns:a16="http://schemas.microsoft.com/office/drawing/2014/main" id="{16A7C729-3CC1-410C-8FA5-E5F4A091551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656E3ADA-7AB4-4E26-97D5-6EA39DCC552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415E1930-491D-4C5C-BF65-003E4696D50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24" name="Text Box 1">
          <a:extLst>
            <a:ext uri="{FF2B5EF4-FFF2-40B4-BE49-F238E27FC236}">
              <a16:creationId xmlns:a16="http://schemas.microsoft.com/office/drawing/2014/main" id="{BAFE86CF-9592-45FB-85BD-7A8FE3FE558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25" name="Text Box 1">
          <a:extLst>
            <a:ext uri="{FF2B5EF4-FFF2-40B4-BE49-F238E27FC236}">
              <a16:creationId xmlns:a16="http://schemas.microsoft.com/office/drawing/2014/main" id="{9E0B352F-4D73-4222-9D1E-BD37F2A27B2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565CD098-3FED-4766-A2F1-7D4773E3EF6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D72E28D2-72EC-4FE8-AA58-63211BC01CD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28" name="Text Box 1">
          <a:extLst>
            <a:ext uri="{FF2B5EF4-FFF2-40B4-BE49-F238E27FC236}">
              <a16:creationId xmlns:a16="http://schemas.microsoft.com/office/drawing/2014/main" id="{7AAF1DAA-7B69-474C-9834-C7AF8B47E0E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29" name="Text Box 1">
          <a:extLst>
            <a:ext uri="{FF2B5EF4-FFF2-40B4-BE49-F238E27FC236}">
              <a16:creationId xmlns:a16="http://schemas.microsoft.com/office/drawing/2014/main" id="{BA6EA57A-BD98-43E6-898A-8579798EE9C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427E9A92-080C-4766-91D2-BB6F7BB0866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2DA03CC6-3FE1-4C19-A690-0290F9F75BD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32" name="Text Box 1">
          <a:extLst>
            <a:ext uri="{FF2B5EF4-FFF2-40B4-BE49-F238E27FC236}">
              <a16:creationId xmlns:a16="http://schemas.microsoft.com/office/drawing/2014/main" id="{8668F216-D27B-4088-889C-05DDB03C9B7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33" name="Text Box 1">
          <a:extLst>
            <a:ext uri="{FF2B5EF4-FFF2-40B4-BE49-F238E27FC236}">
              <a16:creationId xmlns:a16="http://schemas.microsoft.com/office/drawing/2014/main" id="{0A68475E-8891-4DBE-95C8-7080D21FED1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17667754-1C17-4C97-9679-32859E78B6B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6A9CD652-66DD-44C5-ABB5-9F0099730C9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36" name="Text Box 1">
          <a:extLst>
            <a:ext uri="{FF2B5EF4-FFF2-40B4-BE49-F238E27FC236}">
              <a16:creationId xmlns:a16="http://schemas.microsoft.com/office/drawing/2014/main" id="{CFE22900-EB3B-4EFB-A4EE-25E7E4B3C79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37" name="Text Box 1">
          <a:extLst>
            <a:ext uri="{FF2B5EF4-FFF2-40B4-BE49-F238E27FC236}">
              <a16:creationId xmlns:a16="http://schemas.microsoft.com/office/drawing/2014/main" id="{FDD46395-2A23-420D-8B94-5AF82411446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7133FCA7-2EA4-458A-87A7-AC600E1C748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DB2C91D4-AFB1-46BA-8ACC-55267729A3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40" name="Text Box 1">
          <a:extLst>
            <a:ext uri="{FF2B5EF4-FFF2-40B4-BE49-F238E27FC236}">
              <a16:creationId xmlns:a16="http://schemas.microsoft.com/office/drawing/2014/main" id="{BEDAC134-F438-4265-8E7A-C5CF228086B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41" name="Text Box 1">
          <a:extLst>
            <a:ext uri="{FF2B5EF4-FFF2-40B4-BE49-F238E27FC236}">
              <a16:creationId xmlns:a16="http://schemas.microsoft.com/office/drawing/2014/main" id="{3F14894F-298E-42BB-BF89-F7F156B2CAD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7C230CA0-504C-4391-8AF2-9E6715F8281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AE2F0D44-CD05-439B-ABA4-E2CB70F9BAA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44" name="Text Box 1">
          <a:extLst>
            <a:ext uri="{FF2B5EF4-FFF2-40B4-BE49-F238E27FC236}">
              <a16:creationId xmlns:a16="http://schemas.microsoft.com/office/drawing/2014/main" id="{6345D70B-7F9F-4084-94E7-BC03F713693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145" name="Text Box 1">
          <a:extLst>
            <a:ext uri="{FF2B5EF4-FFF2-40B4-BE49-F238E27FC236}">
              <a16:creationId xmlns:a16="http://schemas.microsoft.com/office/drawing/2014/main" id="{88D18330-5759-4E74-8626-4185E2688E6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1C35EE54-CA3C-41ED-AE08-8B885D03A09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F8DAA04D-3EC4-4621-81A0-089FD4264E0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48" name="Text Box 1">
          <a:extLst>
            <a:ext uri="{FF2B5EF4-FFF2-40B4-BE49-F238E27FC236}">
              <a16:creationId xmlns:a16="http://schemas.microsoft.com/office/drawing/2014/main" id="{A8A4F1CF-7A9A-4F8B-B25C-4D9903EA0C0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49" name="Text Box 1">
          <a:extLst>
            <a:ext uri="{FF2B5EF4-FFF2-40B4-BE49-F238E27FC236}">
              <a16:creationId xmlns:a16="http://schemas.microsoft.com/office/drawing/2014/main" id="{E23A0F62-B52A-4EB8-BDEE-43B4BB9F0E2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28F9BF3E-7ACC-4BA7-A3B5-E3F43204927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292F38C4-4394-4604-87EA-D1119064923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52" name="Text Box 1">
          <a:extLst>
            <a:ext uri="{FF2B5EF4-FFF2-40B4-BE49-F238E27FC236}">
              <a16:creationId xmlns:a16="http://schemas.microsoft.com/office/drawing/2014/main" id="{AD9F6F25-69D3-4BB0-A61E-8069F9E74D4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53" name="Text Box 1">
          <a:extLst>
            <a:ext uri="{FF2B5EF4-FFF2-40B4-BE49-F238E27FC236}">
              <a16:creationId xmlns:a16="http://schemas.microsoft.com/office/drawing/2014/main" id="{278C69D8-77A1-4A73-80C8-44B4D51A0E2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076102ED-2DE4-47A8-8F7E-B07AFB7283A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C3ED6FEE-413F-49AE-B925-0FF06E56BF9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56" name="Text Box 1">
          <a:extLst>
            <a:ext uri="{FF2B5EF4-FFF2-40B4-BE49-F238E27FC236}">
              <a16:creationId xmlns:a16="http://schemas.microsoft.com/office/drawing/2014/main" id="{C78113B1-F9F4-40FE-8C80-2A0A97E7902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57" name="Text Box 1">
          <a:extLst>
            <a:ext uri="{FF2B5EF4-FFF2-40B4-BE49-F238E27FC236}">
              <a16:creationId xmlns:a16="http://schemas.microsoft.com/office/drawing/2014/main" id="{065AD639-2245-4BDF-A742-C7AC62D19C7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693326FC-1B97-4CAE-A41E-68BDEEA19A9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736A1AA7-9DDB-4320-B051-2824BC9ADC1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60" name="Text Box 1">
          <a:extLst>
            <a:ext uri="{FF2B5EF4-FFF2-40B4-BE49-F238E27FC236}">
              <a16:creationId xmlns:a16="http://schemas.microsoft.com/office/drawing/2014/main" id="{6CB8DA08-5F2B-421A-B644-817DA17E2B2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61" name="Text Box 1">
          <a:extLst>
            <a:ext uri="{FF2B5EF4-FFF2-40B4-BE49-F238E27FC236}">
              <a16:creationId xmlns:a16="http://schemas.microsoft.com/office/drawing/2014/main" id="{8378482D-DA51-499D-9952-27D5A8A5B0C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34D7C0A3-E2B4-44AB-B783-0843E9BDBE9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9CD8C031-8E4E-4862-8B98-8087E35761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64" name="Text Box 1">
          <a:extLst>
            <a:ext uri="{FF2B5EF4-FFF2-40B4-BE49-F238E27FC236}">
              <a16:creationId xmlns:a16="http://schemas.microsoft.com/office/drawing/2014/main" id="{1488D14C-F7CB-45EB-90B1-512FD20F4A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65" name="Text Box 1">
          <a:extLst>
            <a:ext uri="{FF2B5EF4-FFF2-40B4-BE49-F238E27FC236}">
              <a16:creationId xmlns:a16="http://schemas.microsoft.com/office/drawing/2014/main" id="{62E46923-3F93-47C9-9133-ADAE53C3DE9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6A0D5A15-F051-48FD-AE76-E2E8795CC55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F6B482CC-7FF1-47F1-A559-CC1C4D4736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68" name="Text Box 1">
          <a:extLst>
            <a:ext uri="{FF2B5EF4-FFF2-40B4-BE49-F238E27FC236}">
              <a16:creationId xmlns:a16="http://schemas.microsoft.com/office/drawing/2014/main" id="{AE039FD9-0C8C-4256-A733-7E2D772CC49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69" name="Text Box 1">
          <a:extLst>
            <a:ext uri="{FF2B5EF4-FFF2-40B4-BE49-F238E27FC236}">
              <a16:creationId xmlns:a16="http://schemas.microsoft.com/office/drawing/2014/main" id="{43FE7AF3-65DC-4433-97DA-958EFF71055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55E5E318-0F06-4B2B-B8C7-FC12A07C654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EB4416A0-F7AB-44FC-B05F-68732527E4C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72" name="Text Box 1">
          <a:extLst>
            <a:ext uri="{FF2B5EF4-FFF2-40B4-BE49-F238E27FC236}">
              <a16:creationId xmlns:a16="http://schemas.microsoft.com/office/drawing/2014/main" id="{4F07FC02-DC89-49A3-BA88-A8105B5AAF5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73" name="Text Box 1">
          <a:extLst>
            <a:ext uri="{FF2B5EF4-FFF2-40B4-BE49-F238E27FC236}">
              <a16:creationId xmlns:a16="http://schemas.microsoft.com/office/drawing/2014/main" id="{3C29CCF4-CA6B-4872-9804-1ADDF537F25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E1BEBA6E-8E4D-44BE-B032-955C46E73B3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3019429F-A250-4812-8C6B-E7B0D75637D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76" name="Text Box 1">
          <a:extLst>
            <a:ext uri="{FF2B5EF4-FFF2-40B4-BE49-F238E27FC236}">
              <a16:creationId xmlns:a16="http://schemas.microsoft.com/office/drawing/2014/main" id="{4D55DB05-3230-494F-AB62-2BD3C50FB8E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77" name="Text Box 1">
          <a:extLst>
            <a:ext uri="{FF2B5EF4-FFF2-40B4-BE49-F238E27FC236}">
              <a16:creationId xmlns:a16="http://schemas.microsoft.com/office/drawing/2014/main" id="{B536660A-9B08-42D4-BE35-40CEFF7EC4B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31543891-53DF-477E-83A3-917A629ED73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5EB027E8-02CF-418B-9076-00937A5D97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180" name="Text Box 1">
          <a:extLst>
            <a:ext uri="{FF2B5EF4-FFF2-40B4-BE49-F238E27FC236}">
              <a16:creationId xmlns:a16="http://schemas.microsoft.com/office/drawing/2014/main" id="{E492928E-B592-4DAC-A940-D0F86E26A18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81" name="Text Box 1">
          <a:extLst>
            <a:ext uri="{FF2B5EF4-FFF2-40B4-BE49-F238E27FC236}">
              <a16:creationId xmlns:a16="http://schemas.microsoft.com/office/drawing/2014/main" id="{B435F9F6-4EEB-4990-BD76-56EC0BD7DCC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F04F8F4C-4BFC-4A6A-BD44-EACAE6CF2CE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BFC00A63-BA26-42A5-8C6D-E5A018B55AF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84" name="Text Box 1">
          <a:extLst>
            <a:ext uri="{FF2B5EF4-FFF2-40B4-BE49-F238E27FC236}">
              <a16:creationId xmlns:a16="http://schemas.microsoft.com/office/drawing/2014/main" id="{83653FA3-27ED-47F6-8901-8AF20A044F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85" name="Text Box 1">
          <a:extLst>
            <a:ext uri="{FF2B5EF4-FFF2-40B4-BE49-F238E27FC236}">
              <a16:creationId xmlns:a16="http://schemas.microsoft.com/office/drawing/2014/main" id="{C257EFBE-7E82-4BE5-8B64-14328AA92D1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1EE0372C-4B78-42D2-B105-3CE4F75D76E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76AEC0C4-9D60-45DA-BA96-D9D86C8E0C0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88" name="Text Box 1">
          <a:extLst>
            <a:ext uri="{FF2B5EF4-FFF2-40B4-BE49-F238E27FC236}">
              <a16:creationId xmlns:a16="http://schemas.microsoft.com/office/drawing/2014/main" id="{862CCC54-1A08-46BD-8E4A-F7901AF3A07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89" name="Text Box 1">
          <a:extLst>
            <a:ext uri="{FF2B5EF4-FFF2-40B4-BE49-F238E27FC236}">
              <a16:creationId xmlns:a16="http://schemas.microsoft.com/office/drawing/2014/main" id="{5673D6F5-08E6-4CE9-A2AF-77B91A6AFC6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9E769AD6-5011-497A-9BC3-B260FF2AE54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F12789D3-F3E5-45EC-9FE8-DE259A55DF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192" name="Text Box 1">
          <a:extLst>
            <a:ext uri="{FF2B5EF4-FFF2-40B4-BE49-F238E27FC236}">
              <a16:creationId xmlns:a16="http://schemas.microsoft.com/office/drawing/2014/main" id="{5D0525A9-3188-4747-B6AB-D28271789B1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193" name="Text Box 1">
          <a:extLst>
            <a:ext uri="{FF2B5EF4-FFF2-40B4-BE49-F238E27FC236}">
              <a16:creationId xmlns:a16="http://schemas.microsoft.com/office/drawing/2014/main" id="{B4D47AC2-FFCB-4B3A-A085-BDE158D0C16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A0088E8F-F8E6-4CA0-A6F6-8E8E7958E39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BDBE11F4-FE7C-4CCD-969A-B68C9644D29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96" name="Text Box 1">
          <a:extLst>
            <a:ext uri="{FF2B5EF4-FFF2-40B4-BE49-F238E27FC236}">
              <a16:creationId xmlns:a16="http://schemas.microsoft.com/office/drawing/2014/main" id="{E982643B-FE07-47D3-96C0-5D816FF021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97" name="Text Box 1">
          <a:extLst>
            <a:ext uri="{FF2B5EF4-FFF2-40B4-BE49-F238E27FC236}">
              <a16:creationId xmlns:a16="http://schemas.microsoft.com/office/drawing/2014/main" id="{63C8C5EC-B682-4652-8924-2D3903F851F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26AC381C-AAFC-4C29-9465-9BBB28AF9C2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27045782-1BFF-420E-A132-634ADD80E43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00" name="Text Box 1">
          <a:extLst>
            <a:ext uri="{FF2B5EF4-FFF2-40B4-BE49-F238E27FC236}">
              <a16:creationId xmlns:a16="http://schemas.microsoft.com/office/drawing/2014/main" id="{DB79DF6E-E3D0-437A-8496-AC71D2F7825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01" name="Text Box 1">
          <a:extLst>
            <a:ext uri="{FF2B5EF4-FFF2-40B4-BE49-F238E27FC236}">
              <a16:creationId xmlns:a16="http://schemas.microsoft.com/office/drawing/2014/main" id="{91C1F301-18CC-4B75-A599-79B1689C471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8F6FB8C7-DA47-425B-8B0F-BBDEE6FCF9E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904AF935-9B4A-4B0D-B5BA-EF849ED4549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04" name="Text Box 1">
          <a:extLst>
            <a:ext uri="{FF2B5EF4-FFF2-40B4-BE49-F238E27FC236}">
              <a16:creationId xmlns:a16="http://schemas.microsoft.com/office/drawing/2014/main" id="{9914FBDF-157F-42B3-983F-F217E7D2D4C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05" name="Text Box 1">
          <a:extLst>
            <a:ext uri="{FF2B5EF4-FFF2-40B4-BE49-F238E27FC236}">
              <a16:creationId xmlns:a16="http://schemas.microsoft.com/office/drawing/2014/main" id="{15785DCC-586F-45A6-AABE-195F0498ED1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7E2F0985-BFBF-4F1F-A15C-09FEDEFD979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CD843A6D-ACD6-4306-9AA2-090DB59A7D6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08" name="Text Box 1">
          <a:extLst>
            <a:ext uri="{FF2B5EF4-FFF2-40B4-BE49-F238E27FC236}">
              <a16:creationId xmlns:a16="http://schemas.microsoft.com/office/drawing/2014/main" id="{3A409675-56AD-41D1-8341-E77DA4BF59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09" name="Text Box 1">
          <a:extLst>
            <a:ext uri="{FF2B5EF4-FFF2-40B4-BE49-F238E27FC236}">
              <a16:creationId xmlns:a16="http://schemas.microsoft.com/office/drawing/2014/main" id="{F71712E8-9980-4FA8-B0DA-0E15B1B9D81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225B8A30-8168-4898-8185-C1587E8E92C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9C22EFA5-5BC0-4226-9E43-3A60EE6A305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12" name="Text Box 1">
          <a:extLst>
            <a:ext uri="{FF2B5EF4-FFF2-40B4-BE49-F238E27FC236}">
              <a16:creationId xmlns:a16="http://schemas.microsoft.com/office/drawing/2014/main" id="{2FE358F1-9331-42B5-8847-1AECF447468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13" name="Text Box 1">
          <a:extLst>
            <a:ext uri="{FF2B5EF4-FFF2-40B4-BE49-F238E27FC236}">
              <a16:creationId xmlns:a16="http://schemas.microsoft.com/office/drawing/2014/main" id="{80AC2029-C6D4-4DC8-9D8D-3A1FF74AE7A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CF6B9E0E-108B-45D4-8C1E-0503A44D929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id="{87D0BA62-DB5D-4017-972A-6CF8068BB8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16" name="Text Box 1">
          <a:extLst>
            <a:ext uri="{FF2B5EF4-FFF2-40B4-BE49-F238E27FC236}">
              <a16:creationId xmlns:a16="http://schemas.microsoft.com/office/drawing/2014/main" id="{6AB45E33-EB99-48A0-8ADE-E727FC9AFD5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513C5E53-C687-4973-8F29-F74A4325ACE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E38060C0-8222-498F-AE13-29BA43512CC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19" name="Text Box 1">
          <a:extLst>
            <a:ext uri="{FF2B5EF4-FFF2-40B4-BE49-F238E27FC236}">
              <a16:creationId xmlns:a16="http://schemas.microsoft.com/office/drawing/2014/main" id="{45B8C1F4-3C28-46C1-B4AE-7620D26FF1E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20" name="Text Box 1">
          <a:extLst>
            <a:ext uri="{FF2B5EF4-FFF2-40B4-BE49-F238E27FC236}">
              <a16:creationId xmlns:a16="http://schemas.microsoft.com/office/drawing/2014/main" id="{C07FA0AF-6910-497A-839F-3F83322A2F5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21" name="Text Box 1">
          <a:extLst>
            <a:ext uri="{FF2B5EF4-FFF2-40B4-BE49-F238E27FC236}">
              <a16:creationId xmlns:a16="http://schemas.microsoft.com/office/drawing/2014/main" id="{15A83D30-AF31-4A1A-9D6E-A491A254B04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43B84FBD-30AF-41C6-885E-5FC7945FFE0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23" name="Text Box 1">
          <a:extLst>
            <a:ext uri="{FF2B5EF4-FFF2-40B4-BE49-F238E27FC236}">
              <a16:creationId xmlns:a16="http://schemas.microsoft.com/office/drawing/2014/main" id="{2B198655-57E6-49A5-9CE9-5A97578F67B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24" name="Text Box 1">
          <a:extLst>
            <a:ext uri="{FF2B5EF4-FFF2-40B4-BE49-F238E27FC236}">
              <a16:creationId xmlns:a16="http://schemas.microsoft.com/office/drawing/2014/main" id="{357396D3-A69A-4EF9-ACEC-864484AA4D4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25" name="Text Box 1">
          <a:extLst>
            <a:ext uri="{FF2B5EF4-FFF2-40B4-BE49-F238E27FC236}">
              <a16:creationId xmlns:a16="http://schemas.microsoft.com/office/drawing/2014/main" id="{6CF0393C-F0E4-4371-8F6D-762561437D5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EAAE1B4B-C8B8-40E0-BE7D-229FD8A4A88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27" name="Text Box 1">
          <a:extLst>
            <a:ext uri="{FF2B5EF4-FFF2-40B4-BE49-F238E27FC236}">
              <a16:creationId xmlns:a16="http://schemas.microsoft.com/office/drawing/2014/main" id="{E7D70EE3-E421-4172-B1A6-CA8793711D2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28" name="Text Box 1">
          <a:extLst>
            <a:ext uri="{FF2B5EF4-FFF2-40B4-BE49-F238E27FC236}">
              <a16:creationId xmlns:a16="http://schemas.microsoft.com/office/drawing/2014/main" id="{72AA5C2A-6643-4104-9839-3702A1B377E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29" name="Text Box 1">
          <a:extLst>
            <a:ext uri="{FF2B5EF4-FFF2-40B4-BE49-F238E27FC236}">
              <a16:creationId xmlns:a16="http://schemas.microsoft.com/office/drawing/2014/main" id="{FC35FE16-39FA-48B3-BE45-7A44F91E1F6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B71D360A-2629-4BC1-BDFE-1FAC78ADCF3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31" name="Text Box 1">
          <a:extLst>
            <a:ext uri="{FF2B5EF4-FFF2-40B4-BE49-F238E27FC236}">
              <a16:creationId xmlns:a16="http://schemas.microsoft.com/office/drawing/2014/main" id="{5B8E11DA-A6B9-4F6C-B0CF-9784414562C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32" name="Text Box 1">
          <a:extLst>
            <a:ext uri="{FF2B5EF4-FFF2-40B4-BE49-F238E27FC236}">
              <a16:creationId xmlns:a16="http://schemas.microsoft.com/office/drawing/2014/main" id="{F9C97BDF-0C13-4139-B70F-F6D18E67094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33" name="Text Box 1">
          <a:extLst>
            <a:ext uri="{FF2B5EF4-FFF2-40B4-BE49-F238E27FC236}">
              <a16:creationId xmlns:a16="http://schemas.microsoft.com/office/drawing/2014/main" id="{9221A9D3-903D-4970-87A9-17B6209778D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06200BB1-D391-445A-A5E2-BF5975195F2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id="{E96DE2F0-BCDD-4037-8495-7726D5532B2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36" name="Text Box 1">
          <a:extLst>
            <a:ext uri="{FF2B5EF4-FFF2-40B4-BE49-F238E27FC236}">
              <a16:creationId xmlns:a16="http://schemas.microsoft.com/office/drawing/2014/main" id="{F60AE835-D338-4B31-A7E0-310FD9A4AFB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37" name="Text Box 1">
          <a:extLst>
            <a:ext uri="{FF2B5EF4-FFF2-40B4-BE49-F238E27FC236}">
              <a16:creationId xmlns:a16="http://schemas.microsoft.com/office/drawing/2014/main" id="{CACEA94A-CABE-4752-A292-28269ADCF4A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63C27490-42B7-4BA1-8B2A-FF540A134DC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39" name="Text Box 1">
          <a:extLst>
            <a:ext uri="{FF2B5EF4-FFF2-40B4-BE49-F238E27FC236}">
              <a16:creationId xmlns:a16="http://schemas.microsoft.com/office/drawing/2014/main" id="{57CD894E-A6CF-470E-9CC7-0FAEC6A4438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40" name="Text Box 1">
          <a:extLst>
            <a:ext uri="{FF2B5EF4-FFF2-40B4-BE49-F238E27FC236}">
              <a16:creationId xmlns:a16="http://schemas.microsoft.com/office/drawing/2014/main" id="{7C8725D9-D3E3-42CE-AFB1-BB3E13D0243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41" name="Text Box 1">
          <a:extLst>
            <a:ext uri="{FF2B5EF4-FFF2-40B4-BE49-F238E27FC236}">
              <a16:creationId xmlns:a16="http://schemas.microsoft.com/office/drawing/2014/main" id="{BBCDA1EC-3C8E-41AB-A570-2625A3646A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DE3B43CE-505E-458E-810F-72005EBFA7B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43" name="Text Box 1">
          <a:extLst>
            <a:ext uri="{FF2B5EF4-FFF2-40B4-BE49-F238E27FC236}">
              <a16:creationId xmlns:a16="http://schemas.microsoft.com/office/drawing/2014/main" id="{5C3F525E-349B-418D-8125-27F934A9C6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44" name="Text Box 1">
          <a:extLst>
            <a:ext uri="{FF2B5EF4-FFF2-40B4-BE49-F238E27FC236}">
              <a16:creationId xmlns:a16="http://schemas.microsoft.com/office/drawing/2014/main" id="{A30F4985-8F17-4A68-875C-905DD1A5842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45" name="Text Box 1">
          <a:extLst>
            <a:ext uri="{FF2B5EF4-FFF2-40B4-BE49-F238E27FC236}">
              <a16:creationId xmlns:a16="http://schemas.microsoft.com/office/drawing/2014/main" id="{481A524B-A0B1-4581-B5E2-C5DB7C32B93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F7777288-23D3-404C-925F-16C652B7C19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47" name="Text Box 1">
          <a:extLst>
            <a:ext uri="{FF2B5EF4-FFF2-40B4-BE49-F238E27FC236}">
              <a16:creationId xmlns:a16="http://schemas.microsoft.com/office/drawing/2014/main" id="{A3EAAC97-E7FA-44DA-9984-086E28C78C7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48" name="Text Box 1">
          <a:extLst>
            <a:ext uri="{FF2B5EF4-FFF2-40B4-BE49-F238E27FC236}">
              <a16:creationId xmlns:a16="http://schemas.microsoft.com/office/drawing/2014/main" id="{CD5CF391-C2A0-4666-8062-4C14440055E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49" name="Text Box 1">
          <a:extLst>
            <a:ext uri="{FF2B5EF4-FFF2-40B4-BE49-F238E27FC236}">
              <a16:creationId xmlns:a16="http://schemas.microsoft.com/office/drawing/2014/main" id="{2B76C0CA-B965-431C-86D6-D187C528983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0438E21F-94E7-4FE4-86BF-61ED8F66ED8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51" name="Text Box 1">
          <a:extLst>
            <a:ext uri="{FF2B5EF4-FFF2-40B4-BE49-F238E27FC236}">
              <a16:creationId xmlns:a16="http://schemas.microsoft.com/office/drawing/2014/main" id="{1BB20FF1-9CD8-4F68-A839-BC27D655705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52" name="Text Box 1">
          <a:extLst>
            <a:ext uri="{FF2B5EF4-FFF2-40B4-BE49-F238E27FC236}">
              <a16:creationId xmlns:a16="http://schemas.microsoft.com/office/drawing/2014/main" id="{14563DEB-F56B-448D-932B-D9FD9BFC7F7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53" name="Text Box 1">
          <a:extLst>
            <a:ext uri="{FF2B5EF4-FFF2-40B4-BE49-F238E27FC236}">
              <a16:creationId xmlns:a16="http://schemas.microsoft.com/office/drawing/2014/main" id="{0E773738-BAD7-4317-9E65-166E1FDBF08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E10FEEF0-3DE1-4E26-962D-6E3CBAD3E91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id="{A27150DD-5F0E-4FE4-8FD1-9E4C755D746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56" name="Text Box 1">
          <a:extLst>
            <a:ext uri="{FF2B5EF4-FFF2-40B4-BE49-F238E27FC236}">
              <a16:creationId xmlns:a16="http://schemas.microsoft.com/office/drawing/2014/main" id="{426008BC-3640-4A4E-AD77-1FE3DB66ED8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257" name="Text Box 1">
          <a:extLst>
            <a:ext uri="{FF2B5EF4-FFF2-40B4-BE49-F238E27FC236}">
              <a16:creationId xmlns:a16="http://schemas.microsoft.com/office/drawing/2014/main" id="{B7BF80ED-5533-4EB3-82E1-30932253BB4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2D8EA1FE-806F-4944-B0F3-C9A50F56C79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59" name="Text Box 1">
          <a:extLst>
            <a:ext uri="{FF2B5EF4-FFF2-40B4-BE49-F238E27FC236}">
              <a16:creationId xmlns:a16="http://schemas.microsoft.com/office/drawing/2014/main" id="{88860160-D00B-4CA5-A0BA-EE55A6F6C8F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260" name="Text Box 1">
          <a:extLst>
            <a:ext uri="{FF2B5EF4-FFF2-40B4-BE49-F238E27FC236}">
              <a16:creationId xmlns:a16="http://schemas.microsoft.com/office/drawing/2014/main" id="{D3C2765F-62B4-47A8-B4BC-B223DEEEBE2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61" name="Text Box 1">
          <a:extLst>
            <a:ext uri="{FF2B5EF4-FFF2-40B4-BE49-F238E27FC236}">
              <a16:creationId xmlns:a16="http://schemas.microsoft.com/office/drawing/2014/main" id="{86F8C57D-4CD9-47D3-9E7C-7F78963D0F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AF67B82F-A49F-4F4A-8546-157A02BF1D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63" name="Text Box 1">
          <a:extLst>
            <a:ext uri="{FF2B5EF4-FFF2-40B4-BE49-F238E27FC236}">
              <a16:creationId xmlns:a16="http://schemas.microsoft.com/office/drawing/2014/main" id="{F5E33C1A-7D5A-430C-906A-01286F7FEAA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264" name="Text Box 1">
          <a:extLst>
            <a:ext uri="{FF2B5EF4-FFF2-40B4-BE49-F238E27FC236}">
              <a16:creationId xmlns:a16="http://schemas.microsoft.com/office/drawing/2014/main" id="{AD9AEF79-FE0A-4583-8892-B1C69557C2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65" name="Text Box 1">
          <a:extLst>
            <a:ext uri="{FF2B5EF4-FFF2-40B4-BE49-F238E27FC236}">
              <a16:creationId xmlns:a16="http://schemas.microsoft.com/office/drawing/2014/main" id="{03E5C566-E1A2-478C-BF39-7100C1CF1DF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4C5EC4B1-E881-4CC9-8430-1F124E4FE9D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67" name="Text Box 1">
          <a:extLst>
            <a:ext uri="{FF2B5EF4-FFF2-40B4-BE49-F238E27FC236}">
              <a16:creationId xmlns:a16="http://schemas.microsoft.com/office/drawing/2014/main" id="{A3A51F19-F225-4778-8E18-6AB66416D9F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268" name="Text Box 1">
          <a:extLst>
            <a:ext uri="{FF2B5EF4-FFF2-40B4-BE49-F238E27FC236}">
              <a16:creationId xmlns:a16="http://schemas.microsoft.com/office/drawing/2014/main" id="{BF7A6CA9-C84D-47F3-B68A-0EB8A13611D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69" name="Text Box 1">
          <a:extLst>
            <a:ext uri="{FF2B5EF4-FFF2-40B4-BE49-F238E27FC236}">
              <a16:creationId xmlns:a16="http://schemas.microsoft.com/office/drawing/2014/main" id="{F72134AF-C9C2-47C9-9782-40A9B411A4C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38CDA334-0FFB-498C-9C07-21F7766A22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71" name="Text Box 1">
          <a:extLst>
            <a:ext uri="{FF2B5EF4-FFF2-40B4-BE49-F238E27FC236}">
              <a16:creationId xmlns:a16="http://schemas.microsoft.com/office/drawing/2014/main" id="{F1E0B40B-11EE-43B1-BB9B-383560CEFBA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72" name="Text Box 1">
          <a:extLst>
            <a:ext uri="{FF2B5EF4-FFF2-40B4-BE49-F238E27FC236}">
              <a16:creationId xmlns:a16="http://schemas.microsoft.com/office/drawing/2014/main" id="{075E2286-D584-4270-8F48-314AE57FEE6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73" name="Text Box 1">
          <a:extLst>
            <a:ext uri="{FF2B5EF4-FFF2-40B4-BE49-F238E27FC236}">
              <a16:creationId xmlns:a16="http://schemas.microsoft.com/office/drawing/2014/main" id="{4FC8AAB3-0CBC-4570-8359-E8566411EB0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B2874B78-E07E-45DE-B7D6-BD98A54C1F4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id="{99EED629-047B-4175-990F-0737AC17E1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276" name="Text Box 1">
          <a:extLst>
            <a:ext uri="{FF2B5EF4-FFF2-40B4-BE49-F238E27FC236}">
              <a16:creationId xmlns:a16="http://schemas.microsoft.com/office/drawing/2014/main" id="{D6EDAC0C-1D62-437D-BCF4-82129D350B2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77" name="Text Box 1">
          <a:extLst>
            <a:ext uri="{FF2B5EF4-FFF2-40B4-BE49-F238E27FC236}">
              <a16:creationId xmlns:a16="http://schemas.microsoft.com/office/drawing/2014/main" id="{6C23130C-F873-400C-ADD3-E3EBD906467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ECEBE275-24A5-4CCE-8DD2-50E1A39B1F3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79" name="Text Box 1">
          <a:extLst>
            <a:ext uri="{FF2B5EF4-FFF2-40B4-BE49-F238E27FC236}">
              <a16:creationId xmlns:a16="http://schemas.microsoft.com/office/drawing/2014/main" id="{965A0855-D0CF-4CAB-B7C6-8C59D10020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80" name="Text Box 1">
          <a:extLst>
            <a:ext uri="{FF2B5EF4-FFF2-40B4-BE49-F238E27FC236}">
              <a16:creationId xmlns:a16="http://schemas.microsoft.com/office/drawing/2014/main" id="{8D4D9DBD-E496-4DB7-8BE2-7D8C2D6FF2C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281" name="Text Box 1">
          <a:extLst>
            <a:ext uri="{FF2B5EF4-FFF2-40B4-BE49-F238E27FC236}">
              <a16:creationId xmlns:a16="http://schemas.microsoft.com/office/drawing/2014/main" id="{8777A915-5AB2-4B26-99CA-4ECC0BF12CD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7E5A0D57-835B-4B49-8235-19F3F57CB99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83" name="Text Box 1">
          <a:extLst>
            <a:ext uri="{FF2B5EF4-FFF2-40B4-BE49-F238E27FC236}">
              <a16:creationId xmlns:a16="http://schemas.microsoft.com/office/drawing/2014/main" id="{1C08C781-46C4-40D6-BBA3-1EA1A688D0B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84" name="Text Box 1">
          <a:extLst>
            <a:ext uri="{FF2B5EF4-FFF2-40B4-BE49-F238E27FC236}">
              <a16:creationId xmlns:a16="http://schemas.microsoft.com/office/drawing/2014/main" id="{AD456E29-D3DD-4937-8492-B640B054DD9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85" name="Text Box 1">
          <a:extLst>
            <a:ext uri="{FF2B5EF4-FFF2-40B4-BE49-F238E27FC236}">
              <a16:creationId xmlns:a16="http://schemas.microsoft.com/office/drawing/2014/main" id="{8C3311FE-EF32-4A3F-B104-039DEA843A0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42D8532E-64BC-4968-94EA-6416DD70257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87" name="Text Box 1">
          <a:extLst>
            <a:ext uri="{FF2B5EF4-FFF2-40B4-BE49-F238E27FC236}">
              <a16:creationId xmlns:a16="http://schemas.microsoft.com/office/drawing/2014/main" id="{6F36D62D-B334-4DDB-8E2D-690B72B19E1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88" name="Text Box 1">
          <a:extLst>
            <a:ext uri="{FF2B5EF4-FFF2-40B4-BE49-F238E27FC236}">
              <a16:creationId xmlns:a16="http://schemas.microsoft.com/office/drawing/2014/main" id="{3AB3FAC3-9C0B-4FD2-A197-A4F63A5A38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18E54EB8-B7B9-45A0-A7DE-3F452C63E2E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11512E36-AF56-4C91-903A-445440FBD86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91" name="Text Box 1">
          <a:extLst>
            <a:ext uri="{FF2B5EF4-FFF2-40B4-BE49-F238E27FC236}">
              <a16:creationId xmlns:a16="http://schemas.microsoft.com/office/drawing/2014/main" id="{6D06D5CE-FDC3-4DDA-ABBB-661C7A48730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92" name="Text Box 1">
          <a:extLst>
            <a:ext uri="{FF2B5EF4-FFF2-40B4-BE49-F238E27FC236}">
              <a16:creationId xmlns:a16="http://schemas.microsoft.com/office/drawing/2014/main" id="{4ED7A4CE-3741-4459-8FDE-F59400AB627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93" name="Text Box 1">
          <a:extLst>
            <a:ext uri="{FF2B5EF4-FFF2-40B4-BE49-F238E27FC236}">
              <a16:creationId xmlns:a16="http://schemas.microsoft.com/office/drawing/2014/main" id="{EFF563D5-3E39-40DC-AE36-F7CA8933B72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B47ED23A-AE70-4AC4-AB3A-76DB306B61F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id="{8F385E80-CB39-4D2A-8672-85DD2549C25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96" name="Text Box 1">
          <a:extLst>
            <a:ext uri="{FF2B5EF4-FFF2-40B4-BE49-F238E27FC236}">
              <a16:creationId xmlns:a16="http://schemas.microsoft.com/office/drawing/2014/main" id="{6F146063-C3F5-469A-8436-0730A22B683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297" name="Text Box 1">
          <a:extLst>
            <a:ext uri="{FF2B5EF4-FFF2-40B4-BE49-F238E27FC236}">
              <a16:creationId xmlns:a16="http://schemas.microsoft.com/office/drawing/2014/main" id="{AB5AE311-A7AE-4C6F-A79C-5097C4669C0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1D92EC24-54E2-4A96-9F3D-9BB9DF160E7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299" name="Text Box 1">
          <a:extLst>
            <a:ext uri="{FF2B5EF4-FFF2-40B4-BE49-F238E27FC236}">
              <a16:creationId xmlns:a16="http://schemas.microsoft.com/office/drawing/2014/main" id="{2EAECAC4-7C52-4584-99EF-ED8D5C88A59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00" name="Text Box 1">
          <a:extLst>
            <a:ext uri="{FF2B5EF4-FFF2-40B4-BE49-F238E27FC236}">
              <a16:creationId xmlns:a16="http://schemas.microsoft.com/office/drawing/2014/main" id="{448F8712-57CB-40D1-900B-F0C665FD0AC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01" name="Text Box 1">
          <a:extLst>
            <a:ext uri="{FF2B5EF4-FFF2-40B4-BE49-F238E27FC236}">
              <a16:creationId xmlns:a16="http://schemas.microsoft.com/office/drawing/2014/main" id="{C158FA4F-9103-46B2-8179-36A86522ABE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95F4B24E-AF81-44F8-A285-5750CB92214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id="{5960CF16-5635-4210-B934-E6370E7D622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04" name="Text Box 1">
          <a:extLst>
            <a:ext uri="{FF2B5EF4-FFF2-40B4-BE49-F238E27FC236}">
              <a16:creationId xmlns:a16="http://schemas.microsoft.com/office/drawing/2014/main" id="{4622E96E-59D2-4E8A-9D1E-7F05F344ADD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05" name="Text Box 1">
          <a:extLst>
            <a:ext uri="{FF2B5EF4-FFF2-40B4-BE49-F238E27FC236}">
              <a16:creationId xmlns:a16="http://schemas.microsoft.com/office/drawing/2014/main" id="{CFD65EB2-5781-4953-B9F0-31F70A7FC78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97D3B244-08A0-4530-9475-599A468C471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07" name="Text Box 1">
          <a:extLst>
            <a:ext uri="{FF2B5EF4-FFF2-40B4-BE49-F238E27FC236}">
              <a16:creationId xmlns:a16="http://schemas.microsoft.com/office/drawing/2014/main" id="{444B6B06-855F-4FEF-B529-E1F3B553582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08" name="Text Box 1">
          <a:extLst>
            <a:ext uri="{FF2B5EF4-FFF2-40B4-BE49-F238E27FC236}">
              <a16:creationId xmlns:a16="http://schemas.microsoft.com/office/drawing/2014/main" id="{802C721A-55BD-4457-B474-483BBD40393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09" name="Text Box 1">
          <a:extLst>
            <a:ext uri="{FF2B5EF4-FFF2-40B4-BE49-F238E27FC236}">
              <a16:creationId xmlns:a16="http://schemas.microsoft.com/office/drawing/2014/main" id="{A9E0787C-B5B7-4A3A-9BAC-99C511CBC87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5BDA4031-DE72-4254-895A-F417B4FC70D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11" name="Text Box 1">
          <a:extLst>
            <a:ext uri="{FF2B5EF4-FFF2-40B4-BE49-F238E27FC236}">
              <a16:creationId xmlns:a16="http://schemas.microsoft.com/office/drawing/2014/main" id="{CB113A31-07ED-441E-B335-6E4EFCB807E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12" name="Text Box 1">
          <a:extLst>
            <a:ext uri="{FF2B5EF4-FFF2-40B4-BE49-F238E27FC236}">
              <a16:creationId xmlns:a16="http://schemas.microsoft.com/office/drawing/2014/main" id="{858AF9BA-F96E-4588-A4FD-B009CFFD450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13" name="Text Box 1">
          <a:extLst>
            <a:ext uri="{FF2B5EF4-FFF2-40B4-BE49-F238E27FC236}">
              <a16:creationId xmlns:a16="http://schemas.microsoft.com/office/drawing/2014/main" id="{4E710492-A51F-49BB-A9D4-D824A7AF366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A4D22D16-AC79-4C4F-8CDA-45B3FC29E7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15" name="Text Box 1">
          <a:extLst>
            <a:ext uri="{FF2B5EF4-FFF2-40B4-BE49-F238E27FC236}">
              <a16:creationId xmlns:a16="http://schemas.microsoft.com/office/drawing/2014/main" id="{C10CD24F-5A4F-41FB-9283-9F2383C09A7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16" name="Text Box 1">
          <a:extLst>
            <a:ext uri="{FF2B5EF4-FFF2-40B4-BE49-F238E27FC236}">
              <a16:creationId xmlns:a16="http://schemas.microsoft.com/office/drawing/2014/main" id="{CAB28709-018D-477A-A272-D33B36D38C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17" name="Text Box 1">
          <a:extLst>
            <a:ext uri="{FF2B5EF4-FFF2-40B4-BE49-F238E27FC236}">
              <a16:creationId xmlns:a16="http://schemas.microsoft.com/office/drawing/2014/main" id="{5973CE74-3925-4723-A56E-6449404A5C4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562FC7BA-0AF3-4C2D-B34D-1BEC957832B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id="{23A3C7C9-ADBE-48A6-9C33-EB61FAED3AA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20" name="Text Box 1">
          <a:extLst>
            <a:ext uri="{FF2B5EF4-FFF2-40B4-BE49-F238E27FC236}">
              <a16:creationId xmlns:a16="http://schemas.microsoft.com/office/drawing/2014/main" id="{EC123886-B6BB-4CDD-9F9B-7C6E27FC71A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21" name="Text Box 1">
          <a:extLst>
            <a:ext uri="{FF2B5EF4-FFF2-40B4-BE49-F238E27FC236}">
              <a16:creationId xmlns:a16="http://schemas.microsoft.com/office/drawing/2014/main" id="{F15988CE-6ADB-4341-94AA-A408670195B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788B4651-4C08-48E4-8402-EB9A61B23AA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23" name="Text Box 1">
          <a:extLst>
            <a:ext uri="{FF2B5EF4-FFF2-40B4-BE49-F238E27FC236}">
              <a16:creationId xmlns:a16="http://schemas.microsoft.com/office/drawing/2014/main" id="{61BD9DA7-601B-49FE-B421-DE5CA399D0A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24" name="Text Box 1">
          <a:extLst>
            <a:ext uri="{FF2B5EF4-FFF2-40B4-BE49-F238E27FC236}">
              <a16:creationId xmlns:a16="http://schemas.microsoft.com/office/drawing/2014/main" id="{15B73CDE-BABA-418B-A3D8-B4BBF1453EB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25" name="Text Box 1">
          <a:extLst>
            <a:ext uri="{FF2B5EF4-FFF2-40B4-BE49-F238E27FC236}">
              <a16:creationId xmlns:a16="http://schemas.microsoft.com/office/drawing/2014/main" id="{3689285D-3973-4F7D-8CB8-636B0496E9B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6A6D5AB8-3EB2-4D57-AECA-6A0B89B2189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27" name="Text Box 1">
          <a:extLst>
            <a:ext uri="{FF2B5EF4-FFF2-40B4-BE49-F238E27FC236}">
              <a16:creationId xmlns:a16="http://schemas.microsoft.com/office/drawing/2014/main" id="{C829E05B-5609-489F-AD8F-E1CC90B4B81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28" name="Text Box 1">
          <a:extLst>
            <a:ext uri="{FF2B5EF4-FFF2-40B4-BE49-F238E27FC236}">
              <a16:creationId xmlns:a16="http://schemas.microsoft.com/office/drawing/2014/main" id="{4B701E8B-8E31-4A5C-B65A-A349A6C3764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29" name="Text Box 1">
          <a:extLst>
            <a:ext uri="{FF2B5EF4-FFF2-40B4-BE49-F238E27FC236}">
              <a16:creationId xmlns:a16="http://schemas.microsoft.com/office/drawing/2014/main" id="{7A24AA1C-527A-4DD8-85AD-24B0D2F08E9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C4F4DFCC-54DC-4DBC-8797-EF8E7F36412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31" name="Text Box 1">
          <a:extLst>
            <a:ext uri="{FF2B5EF4-FFF2-40B4-BE49-F238E27FC236}">
              <a16:creationId xmlns:a16="http://schemas.microsoft.com/office/drawing/2014/main" id="{45B54619-20F9-48FA-B5E3-CA5E8C2CC30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32" name="Text Box 1">
          <a:extLst>
            <a:ext uri="{FF2B5EF4-FFF2-40B4-BE49-F238E27FC236}">
              <a16:creationId xmlns:a16="http://schemas.microsoft.com/office/drawing/2014/main" id="{05F171E9-DF3D-4EF0-B375-5FE553D6C02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33" name="Text Box 1">
          <a:extLst>
            <a:ext uri="{FF2B5EF4-FFF2-40B4-BE49-F238E27FC236}">
              <a16:creationId xmlns:a16="http://schemas.microsoft.com/office/drawing/2014/main" id="{39126BAA-332B-4C74-B05D-1EDE9D395ED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2DD2FC2E-F508-4BEE-AE5C-1887AC77234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id="{7DE1906C-A36E-4D9B-A4B0-2BCE3E005AF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36" name="Text Box 1">
          <a:extLst>
            <a:ext uri="{FF2B5EF4-FFF2-40B4-BE49-F238E27FC236}">
              <a16:creationId xmlns:a16="http://schemas.microsoft.com/office/drawing/2014/main" id="{CB4AA25B-6A05-4C2C-90FE-6E66476592C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37" name="Text Box 1">
          <a:extLst>
            <a:ext uri="{FF2B5EF4-FFF2-40B4-BE49-F238E27FC236}">
              <a16:creationId xmlns:a16="http://schemas.microsoft.com/office/drawing/2014/main" id="{C16081A9-1349-4237-98B3-5B014A5AB82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9CEFDAE6-C352-4280-9BB8-FC3CC215227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39" name="Text Box 1">
          <a:extLst>
            <a:ext uri="{FF2B5EF4-FFF2-40B4-BE49-F238E27FC236}">
              <a16:creationId xmlns:a16="http://schemas.microsoft.com/office/drawing/2014/main" id="{C810ADFF-573A-45C9-8207-3EA8261DC6E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40" name="Text Box 1">
          <a:extLst>
            <a:ext uri="{FF2B5EF4-FFF2-40B4-BE49-F238E27FC236}">
              <a16:creationId xmlns:a16="http://schemas.microsoft.com/office/drawing/2014/main" id="{439FB55E-475A-46FD-A4D0-9A1509A18F0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41" name="Text Box 1">
          <a:extLst>
            <a:ext uri="{FF2B5EF4-FFF2-40B4-BE49-F238E27FC236}">
              <a16:creationId xmlns:a16="http://schemas.microsoft.com/office/drawing/2014/main" id="{A2D02B21-4A30-479C-917B-A4173AFFF87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50F7F2B3-B4AF-4F12-B0CF-4BFE1F834F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343" name="Text Box 1">
          <a:extLst>
            <a:ext uri="{FF2B5EF4-FFF2-40B4-BE49-F238E27FC236}">
              <a16:creationId xmlns:a16="http://schemas.microsoft.com/office/drawing/2014/main" id="{B95F38E1-3A0A-4F02-860B-A1E666B5E3A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344" name="Text Box 1">
          <a:extLst>
            <a:ext uri="{FF2B5EF4-FFF2-40B4-BE49-F238E27FC236}">
              <a16:creationId xmlns:a16="http://schemas.microsoft.com/office/drawing/2014/main" id="{248A9FB4-443F-4CE7-92A3-BFADDEAA588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DA888579-6C8A-4CDA-8AC6-022FEE49182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46" name="Text Box 1">
          <a:extLst>
            <a:ext uri="{FF2B5EF4-FFF2-40B4-BE49-F238E27FC236}">
              <a16:creationId xmlns:a16="http://schemas.microsoft.com/office/drawing/2014/main" id="{4FB3DF71-7C46-4635-B8D3-13EA998A454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47" name="Text Box 1">
          <a:extLst>
            <a:ext uri="{FF2B5EF4-FFF2-40B4-BE49-F238E27FC236}">
              <a16:creationId xmlns:a16="http://schemas.microsoft.com/office/drawing/2014/main" id="{7CBCC773-EBBA-4315-A831-8A549BFB8F2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48" name="Text Box 1">
          <a:extLst>
            <a:ext uri="{FF2B5EF4-FFF2-40B4-BE49-F238E27FC236}">
              <a16:creationId xmlns:a16="http://schemas.microsoft.com/office/drawing/2014/main" id="{0E68DFD5-DB7A-4201-B272-880D655970A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90BEE45E-6516-42DC-9854-AE1E3625458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50" name="Text Box 1">
          <a:extLst>
            <a:ext uri="{FF2B5EF4-FFF2-40B4-BE49-F238E27FC236}">
              <a16:creationId xmlns:a16="http://schemas.microsoft.com/office/drawing/2014/main" id="{B7D3E125-E722-4F51-ACD8-296D0398031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51" name="Text Box 1">
          <a:extLst>
            <a:ext uri="{FF2B5EF4-FFF2-40B4-BE49-F238E27FC236}">
              <a16:creationId xmlns:a16="http://schemas.microsoft.com/office/drawing/2014/main" id="{C7A083ED-8E94-4B41-A455-40513ED9C33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52" name="Text Box 1">
          <a:extLst>
            <a:ext uri="{FF2B5EF4-FFF2-40B4-BE49-F238E27FC236}">
              <a16:creationId xmlns:a16="http://schemas.microsoft.com/office/drawing/2014/main" id="{B7D10087-7C67-4EEE-86C6-C472741C26B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23050081-B8D0-449D-BC7C-296DC087E77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54" name="Text Box 1">
          <a:extLst>
            <a:ext uri="{FF2B5EF4-FFF2-40B4-BE49-F238E27FC236}">
              <a16:creationId xmlns:a16="http://schemas.microsoft.com/office/drawing/2014/main" id="{CD0B6E76-FA5F-4992-8719-6357EE70258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id="{6C4D9F14-C004-4032-88F7-D46A329F0A1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56" name="Text Box 1">
          <a:extLst>
            <a:ext uri="{FF2B5EF4-FFF2-40B4-BE49-F238E27FC236}">
              <a16:creationId xmlns:a16="http://schemas.microsoft.com/office/drawing/2014/main" id="{6785E31C-5419-4164-B8DA-32CE982A02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4E68CBA3-9FE0-4E4A-8AD7-7C1B6B90616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58" name="Text Box 1">
          <a:extLst>
            <a:ext uri="{FF2B5EF4-FFF2-40B4-BE49-F238E27FC236}">
              <a16:creationId xmlns:a16="http://schemas.microsoft.com/office/drawing/2014/main" id="{8D1BB73E-3710-4553-98BE-783DF51ACD4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59" name="Text Box 1">
          <a:extLst>
            <a:ext uri="{FF2B5EF4-FFF2-40B4-BE49-F238E27FC236}">
              <a16:creationId xmlns:a16="http://schemas.microsoft.com/office/drawing/2014/main" id="{A960E01B-FD24-48A3-87AA-31BE14D8C20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60" name="Text Box 1">
          <a:extLst>
            <a:ext uri="{FF2B5EF4-FFF2-40B4-BE49-F238E27FC236}">
              <a16:creationId xmlns:a16="http://schemas.microsoft.com/office/drawing/2014/main" id="{69A62A8D-5B0B-4154-B11A-22F26C368CB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CCC976DA-65DA-40F6-8E33-9E612FC3117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62" name="Text Box 1">
          <a:extLst>
            <a:ext uri="{FF2B5EF4-FFF2-40B4-BE49-F238E27FC236}">
              <a16:creationId xmlns:a16="http://schemas.microsoft.com/office/drawing/2014/main" id="{2A5E2297-34B3-4600-9D13-9CAD98EBC29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63" name="Text Box 1">
          <a:extLst>
            <a:ext uri="{FF2B5EF4-FFF2-40B4-BE49-F238E27FC236}">
              <a16:creationId xmlns:a16="http://schemas.microsoft.com/office/drawing/2014/main" id="{FE372CA5-84B1-4443-A87E-66DD8DC797B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64" name="Text Box 1">
          <a:extLst>
            <a:ext uri="{FF2B5EF4-FFF2-40B4-BE49-F238E27FC236}">
              <a16:creationId xmlns:a16="http://schemas.microsoft.com/office/drawing/2014/main" id="{65A90A91-6E18-45A7-B082-43D6402CE10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8A286003-21C6-41AC-9CD1-9E980D90C64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66" name="Text Box 1">
          <a:extLst>
            <a:ext uri="{FF2B5EF4-FFF2-40B4-BE49-F238E27FC236}">
              <a16:creationId xmlns:a16="http://schemas.microsoft.com/office/drawing/2014/main" id="{85E57E8C-E39F-4848-B5B8-9D2EAF0E00C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67" name="Text Box 1">
          <a:extLst>
            <a:ext uri="{FF2B5EF4-FFF2-40B4-BE49-F238E27FC236}">
              <a16:creationId xmlns:a16="http://schemas.microsoft.com/office/drawing/2014/main" id="{CD0340C4-130D-4508-9427-861641A9A29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68" name="Text Box 1">
          <a:extLst>
            <a:ext uri="{FF2B5EF4-FFF2-40B4-BE49-F238E27FC236}">
              <a16:creationId xmlns:a16="http://schemas.microsoft.com/office/drawing/2014/main" id="{98D1BB90-561F-4E02-97D4-88CBD8044DD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AFC9BEFB-4C6E-45F0-A235-00F98D7C02C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70" name="Text Box 1">
          <a:extLst>
            <a:ext uri="{FF2B5EF4-FFF2-40B4-BE49-F238E27FC236}">
              <a16:creationId xmlns:a16="http://schemas.microsoft.com/office/drawing/2014/main" id="{2A9A3D1D-0D21-4D9D-A8F1-0CD5E76817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71" name="Text Box 1">
          <a:extLst>
            <a:ext uri="{FF2B5EF4-FFF2-40B4-BE49-F238E27FC236}">
              <a16:creationId xmlns:a16="http://schemas.microsoft.com/office/drawing/2014/main" id="{D41F1296-12CE-467D-A09F-9C8F7F4C06A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72" name="Text Box 1">
          <a:extLst>
            <a:ext uri="{FF2B5EF4-FFF2-40B4-BE49-F238E27FC236}">
              <a16:creationId xmlns:a16="http://schemas.microsoft.com/office/drawing/2014/main" id="{625BF71B-FB61-4AFB-8666-514FDD4F4C7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A5C97A10-8A20-48D1-8A42-87B2F43DC0F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74" name="Text Box 1">
          <a:extLst>
            <a:ext uri="{FF2B5EF4-FFF2-40B4-BE49-F238E27FC236}">
              <a16:creationId xmlns:a16="http://schemas.microsoft.com/office/drawing/2014/main" id="{56F8AEA3-D199-4F8F-98F9-25EFDE921BF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id="{5F8841B8-77AD-404B-9761-FC60B24F8E7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76" name="Text Box 1">
          <a:extLst>
            <a:ext uri="{FF2B5EF4-FFF2-40B4-BE49-F238E27FC236}">
              <a16:creationId xmlns:a16="http://schemas.microsoft.com/office/drawing/2014/main" id="{35FB54FD-FA41-4576-959E-95579736EEE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7DEA6F08-1A23-4EC5-A461-C497EC9A067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78" name="Text Box 1">
          <a:extLst>
            <a:ext uri="{FF2B5EF4-FFF2-40B4-BE49-F238E27FC236}">
              <a16:creationId xmlns:a16="http://schemas.microsoft.com/office/drawing/2014/main" id="{D5CDBBD6-37D9-4597-9382-716CE15DAE6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79" name="Text Box 1">
          <a:extLst>
            <a:ext uri="{FF2B5EF4-FFF2-40B4-BE49-F238E27FC236}">
              <a16:creationId xmlns:a16="http://schemas.microsoft.com/office/drawing/2014/main" id="{A2811189-7253-48C8-BB56-FFA0F1F7FFD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80" name="Text Box 1">
          <a:extLst>
            <a:ext uri="{FF2B5EF4-FFF2-40B4-BE49-F238E27FC236}">
              <a16:creationId xmlns:a16="http://schemas.microsoft.com/office/drawing/2014/main" id="{6A0E1CC9-F727-4139-B73A-32E426C73F7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7582D47B-C792-42B4-A680-875272169F8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82" name="Text Box 1">
          <a:extLst>
            <a:ext uri="{FF2B5EF4-FFF2-40B4-BE49-F238E27FC236}">
              <a16:creationId xmlns:a16="http://schemas.microsoft.com/office/drawing/2014/main" id="{3877244B-925C-45D9-BE63-33B965EB442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83" name="Text Box 1">
          <a:extLst>
            <a:ext uri="{FF2B5EF4-FFF2-40B4-BE49-F238E27FC236}">
              <a16:creationId xmlns:a16="http://schemas.microsoft.com/office/drawing/2014/main" id="{E575B9E0-2C92-418C-B046-040A5D54233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84" name="Text Box 1">
          <a:extLst>
            <a:ext uri="{FF2B5EF4-FFF2-40B4-BE49-F238E27FC236}">
              <a16:creationId xmlns:a16="http://schemas.microsoft.com/office/drawing/2014/main" id="{AEA0B718-5F5F-48F5-85AB-9CB1026AF96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1BB87252-1099-4A6A-AF5B-E933A5635E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86" name="Text Box 1">
          <a:extLst>
            <a:ext uri="{FF2B5EF4-FFF2-40B4-BE49-F238E27FC236}">
              <a16:creationId xmlns:a16="http://schemas.microsoft.com/office/drawing/2014/main" id="{A258D178-ACF4-488F-BD31-91D674D8EE3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87" name="Text Box 1">
          <a:extLst>
            <a:ext uri="{FF2B5EF4-FFF2-40B4-BE49-F238E27FC236}">
              <a16:creationId xmlns:a16="http://schemas.microsoft.com/office/drawing/2014/main" id="{EF2E5A9D-7281-4A93-AF3A-0F3A51755D6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88" name="Text Box 1">
          <a:extLst>
            <a:ext uri="{FF2B5EF4-FFF2-40B4-BE49-F238E27FC236}">
              <a16:creationId xmlns:a16="http://schemas.microsoft.com/office/drawing/2014/main" id="{16D7C643-BA3A-4892-B3B3-4AD16500F07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CB294015-B949-4FBA-AD2D-3192545752A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90" name="Text Box 1">
          <a:extLst>
            <a:ext uri="{FF2B5EF4-FFF2-40B4-BE49-F238E27FC236}">
              <a16:creationId xmlns:a16="http://schemas.microsoft.com/office/drawing/2014/main" id="{D2FAB4BE-7EEB-4C29-8C3A-867C5009EF0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91" name="Text Box 1">
          <a:extLst>
            <a:ext uri="{FF2B5EF4-FFF2-40B4-BE49-F238E27FC236}">
              <a16:creationId xmlns:a16="http://schemas.microsoft.com/office/drawing/2014/main" id="{AFE49B38-D585-4987-B04F-526F550A88E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92" name="Text Box 1">
          <a:extLst>
            <a:ext uri="{FF2B5EF4-FFF2-40B4-BE49-F238E27FC236}">
              <a16:creationId xmlns:a16="http://schemas.microsoft.com/office/drawing/2014/main" id="{0240783A-F279-4F07-ABEE-0A200AEAE5F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ED8797EC-3E68-42C6-80AA-C44629101F0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94" name="Text Box 1">
          <a:extLst>
            <a:ext uri="{FF2B5EF4-FFF2-40B4-BE49-F238E27FC236}">
              <a16:creationId xmlns:a16="http://schemas.microsoft.com/office/drawing/2014/main" id="{863249FA-2451-4DA8-AFF0-6902823E381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95" name="Text Box 1">
          <a:extLst>
            <a:ext uri="{FF2B5EF4-FFF2-40B4-BE49-F238E27FC236}">
              <a16:creationId xmlns:a16="http://schemas.microsoft.com/office/drawing/2014/main" id="{9CFA8950-9AB7-41CF-AD7C-A760B2D0F64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396" name="Text Box 1">
          <a:extLst>
            <a:ext uri="{FF2B5EF4-FFF2-40B4-BE49-F238E27FC236}">
              <a16:creationId xmlns:a16="http://schemas.microsoft.com/office/drawing/2014/main" id="{1895EE15-8298-4281-B448-A01A1B283FB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DD6D4260-28A4-4250-8D23-A88C1F58CEE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98" name="Text Box 1">
          <a:extLst>
            <a:ext uri="{FF2B5EF4-FFF2-40B4-BE49-F238E27FC236}">
              <a16:creationId xmlns:a16="http://schemas.microsoft.com/office/drawing/2014/main" id="{44AADCC1-00F0-49F0-886B-3FDD42650F0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399" name="Text Box 1">
          <a:extLst>
            <a:ext uri="{FF2B5EF4-FFF2-40B4-BE49-F238E27FC236}">
              <a16:creationId xmlns:a16="http://schemas.microsoft.com/office/drawing/2014/main" id="{D5B06E6D-3561-4F58-BD56-DBF43A54D2E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00" name="Text Box 1">
          <a:extLst>
            <a:ext uri="{FF2B5EF4-FFF2-40B4-BE49-F238E27FC236}">
              <a16:creationId xmlns:a16="http://schemas.microsoft.com/office/drawing/2014/main" id="{57801F0B-D170-4CA5-8B1F-BF429249585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69471D6D-10D1-45BF-A904-A24D76E3E08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402" name="Text Box 1">
          <a:extLst>
            <a:ext uri="{FF2B5EF4-FFF2-40B4-BE49-F238E27FC236}">
              <a16:creationId xmlns:a16="http://schemas.microsoft.com/office/drawing/2014/main" id="{C496BFD3-8038-4FD8-8549-1D1CDCBAA8A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03" name="Text Box 1">
          <a:extLst>
            <a:ext uri="{FF2B5EF4-FFF2-40B4-BE49-F238E27FC236}">
              <a16:creationId xmlns:a16="http://schemas.microsoft.com/office/drawing/2014/main" id="{3F784DF4-43AA-4E92-BE25-C31FCFC8FC3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404" name="Text Box 1">
          <a:extLst>
            <a:ext uri="{FF2B5EF4-FFF2-40B4-BE49-F238E27FC236}">
              <a16:creationId xmlns:a16="http://schemas.microsoft.com/office/drawing/2014/main" id="{33677D0A-D4FA-4ACA-BA3F-DA45792366C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E1586322-2FB6-4000-A155-D2804976DB2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06" name="Text Box 1">
          <a:extLst>
            <a:ext uri="{FF2B5EF4-FFF2-40B4-BE49-F238E27FC236}">
              <a16:creationId xmlns:a16="http://schemas.microsoft.com/office/drawing/2014/main" id="{35E870ED-D79E-445F-B7C1-ECEF6E7B3CF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07" name="Text Box 1">
          <a:extLst>
            <a:ext uri="{FF2B5EF4-FFF2-40B4-BE49-F238E27FC236}">
              <a16:creationId xmlns:a16="http://schemas.microsoft.com/office/drawing/2014/main" id="{6FA18A8A-8A5D-49BA-BB68-CA1B3521017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08" name="Text Box 1">
          <a:extLst>
            <a:ext uri="{FF2B5EF4-FFF2-40B4-BE49-F238E27FC236}">
              <a16:creationId xmlns:a16="http://schemas.microsoft.com/office/drawing/2014/main" id="{B194E60F-8DA4-44EC-ADA9-71F0C18010B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8D1B650A-5F1A-4B18-8E27-90E2C55C8D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410" name="Text Box 1">
          <a:extLst>
            <a:ext uri="{FF2B5EF4-FFF2-40B4-BE49-F238E27FC236}">
              <a16:creationId xmlns:a16="http://schemas.microsoft.com/office/drawing/2014/main" id="{360CB84D-EACF-4B1D-A45E-9C41066F5C4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11" name="Text Box 1">
          <a:extLst>
            <a:ext uri="{FF2B5EF4-FFF2-40B4-BE49-F238E27FC236}">
              <a16:creationId xmlns:a16="http://schemas.microsoft.com/office/drawing/2014/main" id="{42AE1609-FF12-48F4-B6E8-927DF5F0566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412" name="Text Box 1">
          <a:extLst>
            <a:ext uri="{FF2B5EF4-FFF2-40B4-BE49-F238E27FC236}">
              <a16:creationId xmlns:a16="http://schemas.microsoft.com/office/drawing/2014/main" id="{27E5611B-CE8F-4EE5-9435-317F7497BD0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A81CC739-5ACA-4053-B213-0FA2CCADB8A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14" name="Text Box 1">
          <a:extLst>
            <a:ext uri="{FF2B5EF4-FFF2-40B4-BE49-F238E27FC236}">
              <a16:creationId xmlns:a16="http://schemas.microsoft.com/office/drawing/2014/main" id="{48951854-C3C1-4DA6-A531-CF8E803A7E1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6D617FCB-3F80-4CC9-9D1B-85E6B2F8D2F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16" name="Text Box 1">
          <a:extLst>
            <a:ext uri="{FF2B5EF4-FFF2-40B4-BE49-F238E27FC236}">
              <a16:creationId xmlns:a16="http://schemas.microsoft.com/office/drawing/2014/main" id="{F4DE3105-B375-47DD-85A8-F65871246C8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35C2EE76-38E8-40F4-A877-B6472090944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418" name="Text Box 1">
          <a:extLst>
            <a:ext uri="{FF2B5EF4-FFF2-40B4-BE49-F238E27FC236}">
              <a16:creationId xmlns:a16="http://schemas.microsoft.com/office/drawing/2014/main" id="{83C2089D-1A8D-4F4C-948A-E74CB67613E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19" name="Text Box 1">
          <a:extLst>
            <a:ext uri="{FF2B5EF4-FFF2-40B4-BE49-F238E27FC236}">
              <a16:creationId xmlns:a16="http://schemas.microsoft.com/office/drawing/2014/main" id="{FE393C5D-7B59-459E-9F29-27978CFB140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420" name="Text Box 1">
          <a:extLst>
            <a:ext uri="{FF2B5EF4-FFF2-40B4-BE49-F238E27FC236}">
              <a16:creationId xmlns:a16="http://schemas.microsoft.com/office/drawing/2014/main" id="{83C35FC9-BFC0-451F-A557-61AB988C33F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F8D7290E-F157-4E22-A085-025293442DE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22" name="Text Box 1">
          <a:extLst>
            <a:ext uri="{FF2B5EF4-FFF2-40B4-BE49-F238E27FC236}">
              <a16:creationId xmlns:a16="http://schemas.microsoft.com/office/drawing/2014/main" id="{54E893EF-3A84-4803-A6F0-5975EF92142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23" name="Text Box 1">
          <a:extLst>
            <a:ext uri="{FF2B5EF4-FFF2-40B4-BE49-F238E27FC236}">
              <a16:creationId xmlns:a16="http://schemas.microsoft.com/office/drawing/2014/main" id="{D2522066-A5B9-40AF-9ECD-EF971473842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24" name="Text Box 1">
          <a:extLst>
            <a:ext uri="{FF2B5EF4-FFF2-40B4-BE49-F238E27FC236}">
              <a16:creationId xmlns:a16="http://schemas.microsoft.com/office/drawing/2014/main" id="{60794886-BD83-4FF3-AD09-3DA6C2579C1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3E0212D5-E84A-4C16-9968-DF89E5A8ACD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26" name="Text Box 1">
          <a:extLst>
            <a:ext uri="{FF2B5EF4-FFF2-40B4-BE49-F238E27FC236}">
              <a16:creationId xmlns:a16="http://schemas.microsoft.com/office/drawing/2014/main" id="{6AD7D6EA-2F3C-4DC9-B3AA-6BE4E0BC96B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27" name="Text Box 1">
          <a:extLst>
            <a:ext uri="{FF2B5EF4-FFF2-40B4-BE49-F238E27FC236}">
              <a16:creationId xmlns:a16="http://schemas.microsoft.com/office/drawing/2014/main" id="{7A61C198-EEBC-4887-8CF7-026DF2C1FCD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28" name="Text Box 1">
          <a:extLst>
            <a:ext uri="{FF2B5EF4-FFF2-40B4-BE49-F238E27FC236}">
              <a16:creationId xmlns:a16="http://schemas.microsoft.com/office/drawing/2014/main" id="{1082C84B-218D-41EE-B23B-71CE281E1C3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587AE3E7-CEE9-4B94-A005-1AB3C685977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30" name="Text Box 1">
          <a:extLst>
            <a:ext uri="{FF2B5EF4-FFF2-40B4-BE49-F238E27FC236}">
              <a16:creationId xmlns:a16="http://schemas.microsoft.com/office/drawing/2014/main" id="{4FDC7948-49F3-45CC-8C67-990080ED245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31" name="Text Box 1">
          <a:extLst>
            <a:ext uri="{FF2B5EF4-FFF2-40B4-BE49-F238E27FC236}">
              <a16:creationId xmlns:a16="http://schemas.microsoft.com/office/drawing/2014/main" id="{B144B7CF-7592-4B89-A69C-76E05124C9C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32" name="Text Box 1">
          <a:extLst>
            <a:ext uri="{FF2B5EF4-FFF2-40B4-BE49-F238E27FC236}">
              <a16:creationId xmlns:a16="http://schemas.microsoft.com/office/drawing/2014/main" id="{B7D96C6B-5331-442C-BCA0-3A1620A745C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F24D5BD1-73C1-4898-BD74-D01E5C40571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34" name="Text Box 1">
          <a:extLst>
            <a:ext uri="{FF2B5EF4-FFF2-40B4-BE49-F238E27FC236}">
              <a16:creationId xmlns:a16="http://schemas.microsoft.com/office/drawing/2014/main" id="{C09792CF-A52B-4B9B-A689-9504CD32801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35" name="Text Box 1">
          <a:extLst>
            <a:ext uri="{FF2B5EF4-FFF2-40B4-BE49-F238E27FC236}">
              <a16:creationId xmlns:a16="http://schemas.microsoft.com/office/drawing/2014/main" id="{67051D67-1712-428D-A25D-EC6A94C118C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36" name="Text Box 1">
          <a:extLst>
            <a:ext uri="{FF2B5EF4-FFF2-40B4-BE49-F238E27FC236}">
              <a16:creationId xmlns:a16="http://schemas.microsoft.com/office/drawing/2014/main" id="{E9FDC40C-251C-4F3F-A3C8-EC19FC01B9E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52A9F469-BE82-41D0-A983-246164A4A4B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38" name="Text Box 1">
          <a:extLst>
            <a:ext uri="{FF2B5EF4-FFF2-40B4-BE49-F238E27FC236}">
              <a16:creationId xmlns:a16="http://schemas.microsoft.com/office/drawing/2014/main" id="{D88EC7CF-39C4-4FC6-8C09-4730584601C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39" name="Text Box 1">
          <a:extLst>
            <a:ext uri="{FF2B5EF4-FFF2-40B4-BE49-F238E27FC236}">
              <a16:creationId xmlns:a16="http://schemas.microsoft.com/office/drawing/2014/main" id="{FBA5A62D-BE9B-447C-A534-1FEEE3D945F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716FD9E9-4DA1-4C62-9882-CB8579A38DA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41" name="Text Box 1">
          <a:extLst>
            <a:ext uri="{FF2B5EF4-FFF2-40B4-BE49-F238E27FC236}">
              <a16:creationId xmlns:a16="http://schemas.microsoft.com/office/drawing/2014/main" id="{C8F93D1E-82D0-4DD9-BE2C-282D60BCFD5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42" name="Text Box 1">
          <a:extLst>
            <a:ext uri="{FF2B5EF4-FFF2-40B4-BE49-F238E27FC236}">
              <a16:creationId xmlns:a16="http://schemas.microsoft.com/office/drawing/2014/main" id="{C842F30F-F847-4FCE-971B-2A1D5CB7E5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43" name="Text Box 1">
          <a:extLst>
            <a:ext uri="{FF2B5EF4-FFF2-40B4-BE49-F238E27FC236}">
              <a16:creationId xmlns:a16="http://schemas.microsoft.com/office/drawing/2014/main" id="{97286FBC-D988-4E08-B786-0465FC3F367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6EE64A74-D461-4C6B-B3C1-D4804C97F04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45" name="Text Box 1">
          <a:extLst>
            <a:ext uri="{FF2B5EF4-FFF2-40B4-BE49-F238E27FC236}">
              <a16:creationId xmlns:a16="http://schemas.microsoft.com/office/drawing/2014/main" id="{7DBED079-F877-45DD-8125-D1433023473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46" name="Text Box 1">
          <a:extLst>
            <a:ext uri="{FF2B5EF4-FFF2-40B4-BE49-F238E27FC236}">
              <a16:creationId xmlns:a16="http://schemas.microsoft.com/office/drawing/2014/main" id="{543B7E65-09F4-4014-8F42-D45868966F6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47" name="Text Box 1">
          <a:extLst>
            <a:ext uri="{FF2B5EF4-FFF2-40B4-BE49-F238E27FC236}">
              <a16:creationId xmlns:a16="http://schemas.microsoft.com/office/drawing/2014/main" id="{09CB5F91-9E81-4E3A-B15C-54A1FC0C1AA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37551C10-A5D1-4233-8857-62948F663BF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49" name="Text Box 1">
          <a:extLst>
            <a:ext uri="{FF2B5EF4-FFF2-40B4-BE49-F238E27FC236}">
              <a16:creationId xmlns:a16="http://schemas.microsoft.com/office/drawing/2014/main" id="{6CC48ACE-ADCA-4667-A7C1-24A46717E38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50" name="Text Box 1">
          <a:extLst>
            <a:ext uri="{FF2B5EF4-FFF2-40B4-BE49-F238E27FC236}">
              <a16:creationId xmlns:a16="http://schemas.microsoft.com/office/drawing/2014/main" id="{A63317CF-4CE0-4346-A202-62CFD0730C1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51" name="Text Box 1">
          <a:extLst>
            <a:ext uri="{FF2B5EF4-FFF2-40B4-BE49-F238E27FC236}">
              <a16:creationId xmlns:a16="http://schemas.microsoft.com/office/drawing/2014/main" id="{9355CF09-6CF1-4200-AE35-D6BDB44D8AC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DBD35506-88A9-49F1-86E2-D5818576EEE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53" name="Text Box 1">
          <a:extLst>
            <a:ext uri="{FF2B5EF4-FFF2-40B4-BE49-F238E27FC236}">
              <a16:creationId xmlns:a16="http://schemas.microsoft.com/office/drawing/2014/main" id="{B95734B2-DD82-4468-9F1C-51A62D012F6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54" name="Text Box 1">
          <a:extLst>
            <a:ext uri="{FF2B5EF4-FFF2-40B4-BE49-F238E27FC236}">
              <a16:creationId xmlns:a16="http://schemas.microsoft.com/office/drawing/2014/main" id="{73FACD98-2531-4A8D-AF4C-0DA80D81D82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id="{967401F1-BA9C-4474-AA48-8778BB3A9DD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F86A95B9-B562-4A0A-8833-EACC8A1EDF5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57" name="Text Box 1">
          <a:extLst>
            <a:ext uri="{FF2B5EF4-FFF2-40B4-BE49-F238E27FC236}">
              <a16:creationId xmlns:a16="http://schemas.microsoft.com/office/drawing/2014/main" id="{24594E28-6FC0-4325-916F-9589F269380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58" name="Text Box 1">
          <a:extLst>
            <a:ext uri="{FF2B5EF4-FFF2-40B4-BE49-F238E27FC236}">
              <a16:creationId xmlns:a16="http://schemas.microsoft.com/office/drawing/2014/main" id="{EC2CFBE0-3029-4939-A4DB-50C6F1366AD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59" name="Text Box 1">
          <a:extLst>
            <a:ext uri="{FF2B5EF4-FFF2-40B4-BE49-F238E27FC236}">
              <a16:creationId xmlns:a16="http://schemas.microsoft.com/office/drawing/2014/main" id="{472B88BE-8323-46E8-9C85-A2BEA38DED7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3F2F2A01-B410-4646-BB8B-C839F553DE8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61" name="Text Box 1">
          <a:extLst>
            <a:ext uri="{FF2B5EF4-FFF2-40B4-BE49-F238E27FC236}">
              <a16:creationId xmlns:a16="http://schemas.microsoft.com/office/drawing/2014/main" id="{7C4D0DC7-AB56-47C3-927F-52E833BA902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62" name="Text Box 1">
          <a:extLst>
            <a:ext uri="{FF2B5EF4-FFF2-40B4-BE49-F238E27FC236}">
              <a16:creationId xmlns:a16="http://schemas.microsoft.com/office/drawing/2014/main" id="{5E36F0AC-92AB-4B05-9F09-782AE94FC4F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63" name="Text Box 1">
          <a:extLst>
            <a:ext uri="{FF2B5EF4-FFF2-40B4-BE49-F238E27FC236}">
              <a16:creationId xmlns:a16="http://schemas.microsoft.com/office/drawing/2014/main" id="{D1199B89-2AB2-455C-9D09-FEF9236BD5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D8C0A88E-F635-4DCF-9D95-54BA085303D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65" name="Text Box 1">
          <a:extLst>
            <a:ext uri="{FF2B5EF4-FFF2-40B4-BE49-F238E27FC236}">
              <a16:creationId xmlns:a16="http://schemas.microsoft.com/office/drawing/2014/main" id="{B92C5407-15FF-4788-9179-CB3A7D297B9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66" name="Text Box 1">
          <a:extLst>
            <a:ext uri="{FF2B5EF4-FFF2-40B4-BE49-F238E27FC236}">
              <a16:creationId xmlns:a16="http://schemas.microsoft.com/office/drawing/2014/main" id="{7F6423C8-92EB-48EF-BAA3-C734472F0DB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67" name="Text Box 1">
          <a:extLst>
            <a:ext uri="{FF2B5EF4-FFF2-40B4-BE49-F238E27FC236}">
              <a16:creationId xmlns:a16="http://schemas.microsoft.com/office/drawing/2014/main" id="{303B186C-EDAA-46A6-84D1-4B899D7CDE9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3E409E91-A097-4F48-8E4C-9ADA4594E31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69" name="Text Box 1">
          <a:extLst>
            <a:ext uri="{FF2B5EF4-FFF2-40B4-BE49-F238E27FC236}">
              <a16:creationId xmlns:a16="http://schemas.microsoft.com/office/drawing/2014/main" id="{08F99D2D-AF78-4715-A7E2-8626CD2F339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70" name="Text Box 1">
          <a:extLst>
            <a:ext uri="{FF2B5EF4-FFF2-40B4-BE49-F238E27FC236}">
              <a16:creationId xmlns:a16="http://schemas.microsoft.com/office/drawing/2014/main" id="{9E83539F-60C9-486E-8CF7-CC3ED949226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71" name="Text Box 1">
          <a:extLst>
            <a:ext uri="{FF2B5EF4-FFF2-40B4-BE49-F238E27FC236}">
              <a16:creationId xmlns:a16="http://schemas.microsoft.com/office/drawing/2014/main" id="{D28EEFF2-6DBB-4D34-AEE8-5B1E4166E41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45F0FCA4-DB48-4FB7-88C6-B307F0A8E55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73" name="Text Box 1">
          <a:extLst>
            <a:ext uri="{FF2B5EF4-FFF2-40B4-BE49-F238E27FC236}">
              <a16:creationId xmlns:a16="http://schemas.microsoft.com/office/drawing/2014/main" id="{6E2ED69A-9C6C-4DDF-A465-79551D76983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74" name="Text Box 1">
          <a:extLst>
            <a:ext uri="{FF2B5EF4-FFF2-40B4-BE49-F238E27FC236}">
              <a16:creationId xmlns:a16="http://schemas.microsoft.com/office/drawing/2014/main" id="{F4447BF1-8CE7-47D6-AAC9-5C75B8AE1BD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75" name="Text Box 1">
          <a:extLst>
            <a:ext uri="{FF2B5EF4-FFF2-40B4-BE49-F238E27FC236}">
              <a16:creationId xmlns:a16="http://schemas.microsoft.com/office/drawing/2014/main" id="{1B52139A-5C78-473A-A837-CF5C5C786E2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9CB7DD9C-ABE0-4902-BD24-16FC3D89698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77" name="Text Box 1">
          <a:extLst>
            <a:ext uri="{FF2B5EF4-FFF2-40B4-BE49-F238E27FC236}">
              <a16:creationId xmlns:a16="http://schemas.microsoft.com/office/drawing/2014/main" id="{4FDB5106-1953-457C-B1BC-4F9593A5F4E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78" name="Text Box 1">
          <a:extLst>
            <a:ext uri="{FF2B5EF4-FFF2-40B4-BE49-F238E27FC236}">
              <a16:creationId xmlns:a16="http://schemas.microsoft.com/office/drawing/2014/main" id="{62739585-3F1C-452A-A403-38084856000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79" name="Text Box 1">
          <a:extLst>
            <a:ext uri="{FF2B5EF4-FFF2-40B4-BE49-F238E27FC236}">
              <a16:creationId xmlns:a16="http://schemas.microsoft.com/office/drawing/2014/main" id="{572EAD58-DE4F-4264-88E9-93A105D0CDB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ABBE23A6-1040-4877-BB24-874505E2932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81" name="Text Box 1">
          <a:extLst>
            <a:ext uri="{FF2B5EF4-FFF2-40B4-BE49-F238E27FC236}">
              <a16:creationId xmlns:a16="http://schemas.microsoft.com/office/drawing/2014/main" id="{0453D2A2-B155-4429-BE17-424264F278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82" name="Text Box 1">
          <a:extLst>
            <a:ext uri="{FF2B5EF4-FFF2-40B4-BE49-F238E27FC236}">
              <a16:creationId xmlns:a16="http://schemas.microsoft.com/office/drawing/2014/main" id="{DB440AE2-E5F4-49DB-B50D-D7781486506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83" name="Text Box 1">
          <a:extLst>
            <a:ext uri="{FF2B5EF4-FFF2-40B4-BE49-F238E27FC236}">
              <a16:creationId xmlns:a16="http://schemas.microsoft.com/office/drawing/2014/main" id="{ED78C2F2-23D9-4D31-87E1-8F0777A131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FED898A4-50B8-412A-9ADE-E76EC305F49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85" name="Text Box 1">
          <a:extLst>
            <a:ext uri="{FF2B5EF4-FFF2-40B4-BE49-F238E27FC236}">
              <a16:creationId xmlns:a16="http://schemas.microsoft.com/office/drawing/2014/main" id="{6E63A12E-F8B4-46DF-A384-801998351B8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86" name="Text Box 1">
          <a:extLst>
            <a:ext uri="{FF2B5EF4-FFF2-40B4-BE49-F238E27FC236}">
              <a16:creationId xmlns:a16="http://schemas.microsoft.com/office/drawing/2014/main" id="{1066A392-20F8-4CC6-A769-0D25A8270B2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87" name="Text Box 1">
          <a:extLst>
            <a:ext uri="{FF2B5EF4-FFF2-40B4-BE49-F238E27FC236}">
              <a16:creationId xmlns:a16="http://schemas.microsoft.com/office/drawing/2014/main" id="{BBAF67A5-3FDA-4AFE-97A4-0B6CA9E8146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587FD5B9-9F93-4541-BFBC-4753FB4AB32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89" name="Text Box 1">
          <a:extLst>
            <a:ext uri="{FF2B5EF4-FFF2-40B4-BE49-F238E27FC236}">
              <a16:creationId xmlns:a16="http://schemas.microsoft.com/office/drawing/2014/main" id="{CAF9531B-1F5E-4501-AC70-D16597286A0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90" name="Text Box 1">
          <a:extLst>
            <a:ext uri="{FF2B5EF4-FFF2-40B4-BE49-F238E27FC236}">
              <a16:creationId xmlns:a16="http://schemas.microsoft.com/office/drawing/2014/main" id="{0983CD78-78B2-45EE-ACFC-67DE30C6A67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91" name="Text Box 1">
          <a:extLst>
            <a:ext uri="{FF2B5EF4-FFF2-40B4-BE49-F238E27FC236}">
              <a16:creationId xmlns:a16="http://schemas.microsoft.com/office/drawing/2014/main" id="{7A4F5E7F-85AB-4581-89AB-37185F79EA3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917A9008-F1B7-4964-97DB-CCDB7F9D59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493" name="Text Box 1">
          <a:extLst>
            <a:ext uri="{FF2B5EF4-FFF2-40B4-BE49-F238E27FC236}">
              <a16:creationId xmlns:a16="http://schemas.microsoft.com/office/drawing/2014/main" id="{785D08B1-864B-4FBB-8FB1-F4AF13AAC7C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94" name="Text Box 1">
          <a:extLst>
            <a:ext uri="{FF2B5EF4-FFF2-40B4-BE49-F238E27FC236}">
              <a16:creationId xmlns:a16="http://schemas.microsoft.com/office/drawing/2014/main" id="{8CF30248-763E-4EF2-A2D4-076CCA9DA6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95" name="Text Box 1">
          <a:extLst>
            <a:ext uri="{FF2B5EF4-FFF2-40B4-BE49-F238E27FC236}">
              <a16:creationId xmlns:a16="http://schemas.microsoft.com/office/drawing/2014/main" id="{41C1EA48-1532-4201-AC8A-D526A7C3A4A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E81104A4-4020-4987-9269-D8BE0B0E650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497" name="Text Box 1">
          <a:extLst>
            <a:ext uri="{FF2B5EF4-FFF2-40B4-BE49-F238E27FC236}">
              <a16:creationId xmlns:a16="http://schemas.microsoft.com/office/drawing/2014/main" id="{4D1C653A-876F-446F-A7F0-6FCF4B5A217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498" name="Text Box 1">
          <a:extLst>
            <a:ext uri="{FF2B5EF4-FFF2-40B4-BE49-F238E27FC236}">
              <a16:creationId xmlns:a16="http://schemas.microsoft.com/office/drawing/2014/main" id="{5194A314-7F59-4F62-A5FF-96A58AD34F6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499" name="Text Box 1">
          <a:extLst>
            <a:ext uri="{FF2B5EF4-FFF2-40B4-BE49-F238E27FC236}">
              <a16:creationId xmlns:a16="http://schemas.microsoft.com/office/drawing/2014/main" id="{0E1602CA-6F20-4746-9973-23385E506F5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AAACFCAB-E9B2-4EF1-9DF4-05D054B25E8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01" name="Text Box 1">
          <a:extLst>
            <a:ext uri="{FF2B5EF4-FFF2-40B4-BE49-F238E27FC236}">
              <a16:creationId xmlns:a16="http://schemas.microsoft.com/office/drawing/2014/main" id="{40E71230-D423-41CA-BB2C-4A40DDFBFA2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02" name="Text Box 1">
          <a:extLst>
            <a:ext uri="{FF2B5EF4-FFF2-40B4-BE49-F238E27FC236}">
              <a16:creationId xmlns:a16="http://schemas.microsoft.com/office/drawing/2014/main" id="{2D079832-6F4C-46E4-BCB6-502694A4672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03" name="Text Box 1">
          <a:extLst>
            <a:ext uri="{FF2B5EF4-FFF2-40B4-BE49-F238E27FC236}">
              <a16:creationId xmlns:a16="http://schemas.microsoft.com/office/drawing/2014/main" id="{C5665C03-AC0A-4C13-AF52-1119012021A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78AF2EF6-9D98-41FF-A226-36009AC14DE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05" name="Text Box 1">
          <a:extLst>
            <a:ext uri="{FF2B5EF4-FFF2-40B4-BE49-F238E27FC236}">
              <a16:creationId xmlns:a16="http://schemas.microsoft.com/office/drawing/2014/main" id="{6C85DCB9-5E09-4346-8FA2-AF9743F6B4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06" name="Text Box 1">
          <a:extLst>
            <a:ext uri="{FF2B5EF4-FFF2-40B4-BE49-F238E27FC236}">
              <a16:creationId xmlns:a16="http://schemas.microsoft.com/office/drawing/2014/main" id="{9A98DB8F-F7C3-4996-9A3E-FC1E6D6C6E5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07" name="Text Box 1">
          <a:extLst>
            <a:ext uri="{FF2B5EF4-FFF2-40B4-BE49-F238E27FC236}">
              <a16:creationId xmlns:a16="http://schemas.microsoft.com/office/drawing/2014/main" id="{618B6CC1-523F-4629-9554-C778CA85F7B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B5DE0722-105B-4BFA-BA6F-5F9A438ABE1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09" name="Text Box 1">
          <a:extLst>
            <a:ext uri="{FF2B5EF4-FFF2-40B4-BE49-F238E27FC236}">
              <a16:creationId xmlns:a16="http://schemas.microsoft.com/office/drawing/2014/main" id="{E6CEF9E0-D89D-477A-ABF8-2AB2636E82B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10" name="Text Box 1">
          <a:extLst>
            <a:ext uri="{FF2B5EF4-FFF2-40B4-BE49-F238E27FC236}">
              <a16:creationId xmlns:a16="http://schemas.microsoft.com/office/drawing/2014/main" id="{D776D297-A8C3-486D-8D63-AF36ED4345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11" name="Text Box 1">
          <a:extLst>
            <a:ext uri="{FF2B5EF4-FFF2-40B4-BE49-F238E27FC236}">
              <a16:creationId xmlns:a16="http://schemas.microsoft.com/office/drawing/2014/main" id="{3235887F-F0B2-41F2-93BA-FEA5B2FA21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A8047688-215E-4571-9935-2C0136F0AF6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13" name="Text Box 1">
          <a:extLst>
            <a:ext uri="{FF2B5EF4-FFF2-40B4-BE49-F238E27FC236}">
              <a16:creationId xmlns:a16="http://schemas.microsoft.com/office/drawing/2014/main" id="{147FE17B-8108-4C69-889E-2EFA1573AA7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14" name="Text Box 1">
          <a:extLst>
            <a:ext uri="{FF2B5EF4-FFF2-40B4-BE49-F238E27FC236}">
              <a16:creationId xmlns:a16="http://schemas.microsoft.com/office/drawing/2014/main" id="{CA514C75-F60F-4A82-918A-E8E6B27BB0B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15" name="Text Box 1">
          <a:extLst>
            <a:ext uri="{FF2B5EF4-FFF2-40B4-BE49-F238E27FC236}">
              <a16:creationId xmlns:a16="http://schemas.microsoft.com/office/drawing/2014/main" id="{84EB5B1A-8914-4D60-8965-8B15C4FB1DC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B59BF114-3A0E-4715-874B-E82DA4EDBA4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17" name="Text Box 1">
          <a:extLst>
            <a:ext uri="{FF2B5EF4-FFF2-40B4-BE49-F238E27FC236}">
              <a16:creationId xmlns:a16="http://schemas.microsoft.com/office/drawing/2014/main" id="{56C50394-15B5-49A9-B4C3-EF715167E39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18" name="Text Box 1">
          <a:extLst>
            <a:ext uri="{FF2B5EF4-FFF2-40B4-BE49-F238E27FC236}">
              <a16:creationId xmlns:a16="http://schemas.microsoft.com/office/drawing/2014/main" id="{A0784B7C-EB76-415D-967A-223F22A2083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19" name="Text Box 1">
          <a:extLst>
            <a:ext uri="{FF2B5EF4-FFF2-40B4-BE49-F238E27FC236}">
              <a16:creationId xmlns:a16="http://schemas.microsoft.com/office/drawing/2014/main" id="{47B1178B-0F3A-4679-BBF3-9B1A5673B9B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FB2EC106-67B5-47D3-9F1C-B7C1684A266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21" name="Text Box 1">
          <a:extLst>
            <a:ext uri="{FF2B5EF4-FFF2-40B4-BE49-F238E27FC236}">
              <a16:creationId xmlns:a16="http://schemas.microsoft.com/office/drawing/2014/main" id="{320F057D-D20C-4DEE-A143-C88704782AB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22" name="Text Box 1">
          <a:extLst>
            <a:ext uri="{FF2B5EF4-FFF2-40B4-BE49-F238E27FC236}">
              <a16:creationId xmlns:a16="http://schemas.microsoft.com/office/drawing/2014/main" id="{A97F30A6-3620-43AF-9003-F241F862EF6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DB358AB7-D4E5-48D2-8AAA-FE2AFE4945C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827BBE39-11BE-4A28-9513-120181E1F03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25" name="Text Box 1">
          <a:extLst>
            <a:ext uri="{FF2B5EF4-FFF2-40B4-BE49-F238E27FC236}">
              <a16:creationId xmlns:a16="http://schemas.microsoft.com/office/drawing/2014/main" id="{CB48B953-1191-43F2-954E-8C272126F74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26" name="Text Box 1">
          <a:extLst>
            <a:ext uri="{FF2B5EF4-FFF2-40B4-BE49-F238E27FC236}">
              <a16:creationId xmlns:a16="http://schemas.microsoft.com/office/drawing/2014/main" id="{C8D9DD00-923E-45C5-B9A3-B81FB2520A8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27" name="Text Box 1">
          <a:extLst>
            <a:ext uri="{FF2B5EF4-FFF2-40B4-BE49-F238E27FC236}">
              <a16:creationId xmlns:a16="http://schemas.microsoft.com/office/drawing/2014/main" id="{86BDA699-3A40-419F-BAEF-DB6A991B147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925AD5A2-B8E5-441E-AC28-ACA0E001B00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29" name="Text Box 1">
          <a:extLst>
            <a:ext uri="{FF2B5EF4-FFF2-40B4-BE49-F238E27FC236}">
              <a16:creationId xmlns:a16="http://schemas.microsoft.com/office/drawing/2014/main" id="{E3F8B672-A921-41D4-84CB-56FCF05FBA4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30" name="Text Box 1">
          <a:extLst>
            <a:ext uri="{FF2B5EF4-FFF2-40B4-BE49-F238E27FC236}">
              <a16:creationId xmlns:a16="http://schemas.microsoft.com/office/drawing/2014/main" id="{C6D7626A-9508-47C9-BA63-95C177098E5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31" name="Text Box 1">
          <a:extLst>
            <a:ext uri="{FF2B5EF4-FFF2-40B4-BE49-F238E27FC236}">
              <a16:creationId xmlns:a16="http://schemas.microsoft.com/office/drawing/2014/main" id="{4EF4642B-CB04-430B-9D40-D753801C3B8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44DDCEEB-643B-41D8-9E96-944F0FD40AD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33" name="Text Box 1">
          <a:extLst>
            <a:ext uri="{FF2B5EF4-FFF2-40B4-BE49-F238E27FC236}">
              <a16:creationId xmlns:a16="http://schemas.microsoft.com/office/drawing/2014/main" id="{248AF2B5-CDA8-49D6-B141-603D351C2B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34" name="Text Box 1">
          <a:extLst>
            <a:ext uri="{FF2B5EF4-FFF2-40B4-BE49-F238E27FC236}">
              <a16:creationId xmlns:a16="http://schemas.microsoft.com/office/drawing/2014/main" id="{B0B5B0FD-0B27-4AB0-9B06-14B56FCB4A6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35" name="Text Box 1">
          <a:extLst>
            <a:ext uri="{FF2B5EF4-FFF2-40B4-BE49-F238E27FC236}">
              <a16:creationId xmlns:a16="http://schemas.microsoft.com/office/drawing/2014/main" id="{3C07F318-B2C4-43D8-8F58-C6F794A207F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80267D98-71E5-4BEC-A10C-53E3A3D3D5A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537" name="Text Box 1">
          <a:extLst>
            <a:ext uri="{FF2B5EF4-FFF2-40B4-BE49-F238E27FC236}">
              <a16:creationId xmlns:a16="http://schemas.microsoft.com/office/drawing/2014/main" id="{367569C2-40FF-4EF3-BDD4-00B37C3CE05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38" name="Text Box 1">
          <a:extLst>
            <a:ext uri="{FF2B5EF4-FFF2-40B4-BE49-F238E27FC236}">
              <a16:creationId xmlns:a16="http://schemas.microsoft.com/office/drawing/2014/main" id="{874CB898-7F15-4538-98AC-48A186720D7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39" name="Text Box 1">
          <a:extLst>
            <a:ext uri="{FF2B5EF4-FFF2-40B4-BE49-F238E27FC236}">
              <a16:creationId xmlns:a16="http://schemas.microsoft.com/office/drawing/2014/main" id="{7F2141D5-05B6-44AC-B5AD-50E67DED358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1D877B52-9E68-4BB0-A9B9-999BE3ABFE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41" name="Text Box 1">
          <a:extLst>
            <a:ext uri="{FF2B5EF4-FFF2-40B4-BE49-F238E27FC236}">
              <a16:creationId xmlns:a16="http://schemas.microsoft.com/office/drawing/2014/main" id="{FAAEA6F6-E603-4348-B7E7-0940349BEE8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42" name="Text Box 1">
          <a:extLst>
            <a:ext uri="{FF2B5EF4-FFF2-40B4-BE49-F238E27FC236}">
              <a16:creationId xmlns:a16="http://schemas.microsoft.com/office/drawing/2014/main" id="{7C9C99E4-37C0-4C7A-84B8-3D5AE5C54A0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43" name="Text Box 1">
          <a:extLst>
            <a:ext uri="{FF2B5EF4-FFF2-40B4-BE49-F238E27FC236}">
              <a16:creationId xmlns:a16="http://schemas.microsoft.com/office/drawing/2014/main" id="{07958FFA-C929-4412-9B29-CD37BCAC3C6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FC59E22C-B995-44A4-802A-EE8DE5657DC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45" name="Text Box 1">
          <a:extLst>
            <a:ext uri="{FF2B5EF4-FFF2-40B4-BE49-F238E27FC236}">
              <a16:creationId xmlns:a16="http://schemas.microsoft.com/office/drawing/2014/main" id="{0BFEE72D-D9A8-4193-BEFE-9A4220230D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46" name="Text Box 1">
          <a:extLst>
            <a:ext uri="{FF2B5EF4-FFF2-40B4-BE49-F238E27FC236}">
              <a16:creationId xmlns:a16="http://schemas.microsoft.com/office/drawing/2014/main" id="{C52A89AA-2F4E-4CD3-8178-02711CCB111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47" name="Text Box 1">
          <a:extLst>
            <a:ext uri="{FF2B5EF4-FFF2-40B4-BE49-F238E27FC236}">
              <a16:creationId xmlns:a16="http://schemas.microsoft.com/office/drawing/2014/main" id="{014D9F73-97A1-42A3-A4DD-8E6F16E26D4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CB442FDA-5AC1-4FC9-B9EA-ADEB65C7228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49" name="Text Box 1">
          <a:extLst>
            <a:ext uri="{FF2B5EF4-FFF2-40B4-BE49-F238E27FC236}">
              <a16:creationId xmlns:a16="http://schemas.microsoft.com/office/drawing/2014/main" id="{FD341F29-2B84-4B50-8E43-C24828AF361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50" name="Text Box 1">
          <a:extLst>
            <a:ext uri="{FF2B5EF4-FFF2-40B4-BE49-F238E27FC236}">
              <a16:creationId xmlns:a16="http://schemas.microsoft.com/office/drawing/2014/main" id="{6FA25874-0E5A-46B1-A762-49C138238C4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51" name="Text Box 1">
          <a:extLst>
            <a:ext uri="{FF2B5EF4-FFF2-40B4-BE49-F238E27FC236}">
              <a16:creationId xmlns:a16="http://schemas.microsoft.com/office/drawing/2014/main" id="{E97B8A6D-9A3B-4886-B226-D0BAFBC35A4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C41A1681-A5FC-4955-8664-8A4B2D9EC5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53" name="Text Box 1">
          <a:extLst>
            <a:ext uri="{FF2B5EF4-FFF2-40B4-BE49-F238E27FC236}">
              <a16:creationId xmlns:a16="http://schemas.microsoft.com/office/drawing/2014/main" id="{1E1222A3-D8D4-4413-A4AF-E38BB74B37F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54" name="Text Box 1">
          <a:extLst>
            <a:ext uri="{FF2B5EF4-FFF2-40B4-BE49-F238E27FC236}">
              <a16:creationId xmlns:a16="http://schemas.microsoft.com/office/drawing/2014/main" id="{146D3CB3-36E9-4441-A114-CA6FB812CC6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55" name="Text Box 1">
          <a:extLst>
            <a:ext uri="{FF2B5EF4-FFF2-40B4-BE49-F238E27FC236}">
              <a16:creationId xmlns:a16="http://schemas.microsoft.com/office/drawing/2014/main" id="{302217FA-6185-4304-A0A3-6FDD254D1EF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37086705-065B-4888-9BBF-37EE440B6EA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57" name="Text Box 1">
          <a:extLst>
            <a:ext uri="{FF2B5EF4-FFF2-40B4-BE49-F238E27FC236}">
              <a16:creationId xmlns:a16="http://schemas.microsoft.com/office/drawing/2014/main" id="{11C87D24-E3DE-4511-87A6-081045E9108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58" name="Text Box 1">
          <a:extLst>
            <a:ext uri="{FF2B5EF4-FFF2-40B4-BE49-F238E27FC236}">
              <a16:creationId xmlns:a16="http://schemas.microsoft.com/office/drawing/2014/main" id="{61DFF9AF-37EB-46D4-BE72-1F1F4B1EB84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59" name="Text Box 1">
          <a:extLst>
            <a:ext uri="{FF2B5EF4-FFF2-40B4-BE49-F238E27FC236}">
              <a16:creationId xmlns:a16="http://schemas.microsoft.com/office/drawing/2014/main" id="{5F8A081A-2E6D-46A9-9EFF-3FA5DF772A8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158970B5-7AB8-4168-B603-F2F330108B3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61" name="Text Box 1">
          <a:extLst>
            <a:ext uri="{FF2B5EF4-FFF2-40B4-BE49-F238E27FC236}">
              <a16:creationId xmlns:a16="http://schemas.microsoft.com/office/drawing/2014/main" id="{ED56C3CA-ED02-42E7-BA1A-581EA4E9B6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id="{47F0AC97-78BF-499F-BF03-F5839D8409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63" name="Text Box 1">
          <a:extLst>
            <a:ext uri="{FF2B5EF4-FFF2-40B4-BE49-F238E27FC236}">
              <a16:creationId xmlns:a16="http://schemas.microsoft.com/office/drawing/2014/main" id="{B89A7B10-8B3D-4E1D-A4FE-99D82F66485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8E1F8FFA-78C9-4DC1-99B6-45B94AE4636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65" name="Text Box 1">
          <a:extLst>
            <a:ext uri="{FF2B5EF4-FFF2-40B4-BE49-F238E27FC236}">
              <a16:creationId xmlns:a16="http://schemas.microsoft.com/office/drawing/2014/main" id="{EDD7AB29-9B9C-4F51-B0AD-12EDF73A11A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66" name="Text Box 1">
          <a:extLst>
            <a:ext uri="{FF2B5EF4-FFF2-40B4-BE49-F238E27FC236}">
              <a16:creationId xmlns:a16="http://schemas.microsoft.com/office/drawing/2014/main" id="{3B43BA52-EF1F-4791-8D87-B1E84B13A73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id="{7723E2FA-EF1E-4392-ABC4-A71F24CB568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76E453F8-8DD2-429E-B9E2-7D4523BE8C4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69" name="Text Box 1">
          <a:extLst>
            <a:ext uri="{FF2B5EF4-FFF2-40B4-BE49-F238E27FC236}">
              <a16:creationId xmlns:a16="http://schemas.microsoft.com/office/drawing/2014/main" id="{E6F384C5-4412-4FF9-BA1C-6366E5D1B52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70" name="Text Box 1">
          <a:extLst>
            <a:ext uri="{FF2B5EF4-FFF2-40B4-BE49-F238E27FC236}">
              <a16:creationId xmlns:a16="http://schemas.microsoft.com/office/drawing/2014/main" id="{2FF60CD0-0AF4-4F6B-8BA2-36A647A4D4D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71" name="Text Box 1">
          <a:extLst>
            <a:ext uri="{FF2B5EF4-FFF2-40B4-BE49-F238E27FC236}">
              <a16:creationId xmlns:a16="http://schemas.microsoft.com/office/drawing/2014/main" id="{66946EBD-1509-4CE9-9B64-E8AE15EC4F7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0ED9E94F-2923-413A-B630-E57FF7228A5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73" name="Text Box 1">
          <a:extLst>
            <a:ext uri="{FF2B5EF4-FFF2-40B4-BE49-F238E27FC236}">
              <a16:creationId xmlns:a16="http://schemas.microsoft.com/office/drawing/2014/main" id="{0B7F8927-484B-4889-84CC-9B9A2A112BF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74" name="Text Box 1">
          <a:extLst>
            <a:ext uri="{FF2B5EF4-FFF2-40B4-BE49-F238E27FC236}">
              <a16:creationId xmlns:a16="http://schemas.microsoft.com/office/drawing/2014/main" id="{2D0CDFF9-FA2A-470B-8C7F-F839CF6A50C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id="{B043DC59-B3CC-4B7E-8284-2DDF3616D6B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92775727-66E3-481B-B8ED-3157B04CD30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77" name="Text Box 1">
          <a:extLst>
            <a:ext uri="{FF2B5EF4-FFF2-40B4-BE49-F238E27FC236}">
              <a16:creationId xmlns:a16="http://schemas.microsoft.com/office/drawing/2014/main" id="{F87506B1-CE0B-49EB-BFD0-02A493D3C4A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78" name="Text Box 1">
          <a:extLst>
            <a:ext uri="{FF2B5EF4-FFF2-40B4-BE49-F238E27FC236}">
              <a16:creationId xmlns:a16="http://schemas.microsoft.com/office/drawing/2014/main" id="{CA2FEFC4-FC3A-4D4C-BE4A-5BE4EB8455A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79" name="Text Box 1">
          <a:extLst>
            <a:ext uri="{FF2B5EF4-FFF2-40B4-BE49-F238E27FC236}">
              <a16:creationId xmlns:a16="http://schemas.microsoft.com/office/drawing/2014/main" id="{9E1B58EE-99B7-40F3-AB9B-1F3FEE6DD4F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4907B80C-7DB7-4458-ACD6-C498AFBCC60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81" name="Text Box 1">
          <a:extLst>
            <a:ext uri="{FF2B5EF4-FFF2-40B4-BE49-F238E27FC236}">
              <a16:creationId xmlns:a16="http://schemas.microsoft.com/office/drawing/2014/main" id="{8CF147F5-D306-4103-91E2-87F14B3F741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AF4BA3A8-35C5-4B00-8589-612174FF07C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330E6C60-6DE4-4F9F-BE31-F9BF217CC3C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4EA5247A-AD04-46A7-A943-2B9D24C736F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585" name="Text Box 1">
          <a:extLst>
            <a:ext uri="{FF2B5EF4-FFF2-40B4-BE49-F238E27FC236}">
              <a16:creationId xmlns:a16="http://schemas.microsoft.com/office/drawing/2014/main" id="{A62FB015-5159-4A92-875C-52B0786FBB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86" name="Text Box 1">
          <a:extLst>
            <a:ext uri="{FF2B5EF4-FFF2-40B4-BE49-F238E27FC236}">
              <a16:creationId xmlns:a16="http://schemas.microsoft.com/office/drawing/2014/main" id="{78CDEECD-2B18-4904-BB7D-B33C9884909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87" name="Text Box 1">
          <a:extLst>
            <a:ext uri="{FF2B5EF4-FFF2-40B4-BE49-F238E27FC236}">
              <a16:creationId xmlns:a16="http://schemas.microsoft.com/office/drawing/2014/main" id="{6BD3A67D-D49E-4CB0-8B74-FD705B2C20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FD0041D4-DBF3-4075-A65F-D8FA14AB728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89" name="Text Box 1">
          <a:extLst>
            <a:ext uri="{FF2B5EF4-FFF2-40B4-BE49-F238E27FC236}">
              <a16:creationId xmlns:a16="http://schemas.microsoft.com/office/drawing/2014/main" id="{9CB915FD-BB92-4D4C-A8ED-3DFEC7CEC19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90" name="Text Box 1">
          <a:extLst>
            <a:ext uri="{FF2B5EF4-FFF2-40B4-BE49-F238E27FC236}">
              <a16:creationId xmlns:a16="http://schemas.microsoft.com/office/drawing/2014/main" id="{AF224CEE-FB0C-4EFC-9BF4-F9BE22EA464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46B224DF-CC60-4CB9-8C66-33EFEE77344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35B7001B-5CC0-4590-97D6-7CF6354A863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93" name="Text Box 1">
          <a:extLst>
            <a:ext uri="{FF2B5EF4-FFF2-40B4-BE49-F238E27FC236}">
              <a16:creationId xmlns:a16="http://schemas.microsoft.com/office/drawing/2014/main" id="{98C6DF75-FCC7-4AD3-9115-FCC4193CB1C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94" name="Text Box 1">
          <a:extLst>
            <a:ext uri="{FF2B5EF4-FFF2-40B4-BE49-F238E27FC236}">
              <a16:creationId xmlns:a16="http://schemas.microsoft.com/office/drawing/2014/main" id="{AAF0F723-51B9-4EEA-A54C-F73F851A100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95" name="Text Box 1">
          <a:extLst>
            <a:ext uri="{FF2B5EF4-FFF2-40B4-BE49-F238E27FC236}">
              <a16:creationId xmlns:a16="http://schemas.microsoft.com/office/drawing/2014/main" id="{21F09DBC-3B2C-4F9D-99EB-DC2AFBE7E30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95BCE2F2-8A47-4054-9CD2-045D4414DBC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597" name="Text Box 1">
          <a:extLst>
            <a:ext uri="{FF2B5EF4-FFF2-40B4-BE49-F238E27FC236}">
              <a16:creationId xmlns:a16="http://schemas.microsoft.com/office/drawing/2014/main" id="{80690B17-C2E1-40F0-981C-A1040A89CC7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98" name="Text Box 1">
          <a:extLst>
            <a:ext uri="{FF2B5EF4-FFF2-40B4-BE49-F238E27FC236}">
              <a16:creationId xmlns:a16="http://schemas.microsoft.com/office/drawing/2014/main" id="{636C8471-80BD-45D8-AC41-1706F992291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599" name="Text Box 1">
          <a:extLst>
            <a:ext uri="{FF2B5EF4-FFF2-40B4-BE49-F238E27FC236}">
              <a16:creationId xmlns:a16="http://schemas.microsoft.com/office/drawing/2014/main" id="{C9A72C40-01AF-4C9A-AFE5-9DFB662209F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FDFD375F-0C24-407A-BC03-B8602C407B9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01" name="Text Box 1">
          <a:extLst>
            <a:ext uri="{FF2B5EF4-FFF2-40B4-BE49-F238E27FC236}">
              <a16:creationId xmlns:a16="http://schemas.microsoft.com/office/drawing/2014/main" id="{7259A5C4-27F3-46C1-B270-6D2AF187437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602" name="Text Box 1">
          <a:extLst>
            <a:ext uri="{FF2B5EF4-FFF2-40B4-BE49-F238E27FC236}">
              <a16:creationId xmlns:a16="http://schemas.microsoft.com/office/drawing/2014/main" id="{03265B45-91B6-466B-97EF-4706338849D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03" name="Text Box 1">
          <a:extLst>
            <a:ext uri="{FF2B5EF4-FFF2-40B4-BE49-F238E27FC236}">
              <a16:creationId xmlns:a16="http://schemas.microsoft.com/office/drawing/2014/main" id="{D549CC44-DF76-4235-93B3-ACD3409944F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67B015E3-6641-4082-87E7-C38F74B9BFF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05" name="Text Box 1">
          <a:extLst>
            <a:ext uri="{FF2B5EF4-FFF2-40B4-BE49-F238E27FC236}">
              <a16:creationId xmlns:a16="http://schemas.microsoft.com/office/drawing/2014/main" id="{39DF98AA-12F2-4E27-ADC3-27272EE5A22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06" name="Text Box 1">
          <a:extLst>
            <a:ext uri="{FF2B5EF4-FFF2-40B4-BE49-F238E27FC236}">
              <a16:creationId xmlns:a16="http://schemas.microsoft.com/office/drawing/2014/main" id="{52410BF2-8485-44F6-B241-5228FE268AB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07" name="Text Box 1">
          <a:extLst>
            <a:ext uri="{FF2B5EF4-FFF2-40B4-BE49-F238E27FC236}">
              <a16:creationId xmlns:a16="http://schemas.microsoft.com/office/drawing/2014/main" id="{236CE5E6-193E-4499-A7F3-46898C6ECFC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3C616BA1-E75C-4425-9EFD-60A5E1ECED6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09" name="Text Box 1">
          <a:extLst>
            <a:ext uri="{FF2B5EF4-FFF2-40B4-BE49-F238E27FC236}">
              <a16:creationId xmlns:a16="http://schemas.microsoft.com/office/drawing/2014/main" id="{C85F9FBE-23C8-4DDA-9BD9-24CDCF577D9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10" name="Text Box 1">
          <a:extLst>
            <a:ext uri="{FF2B5EF4-FFF2-40B4-BE49-F238E27FC236}">
              <a16:creationId xmlns:a16="http://schemas.microsoft.com/office/drawing/2014/main" id="{3F2674C2-E0D3-4B72-B5D6-EE13F85AFD6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11" name="Text Box 1">
          <a:extLst>
            <a:ext uri="{FF2B5EF4-FFF2-40B4-BE49-F238E27FC236}">
              <a16:creationId xmlns:a16="http://schemas.microsoft.com/office/drawing/2014/main" id="{0CD3A93D-2D86-468C-A15B-C367E753650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7BE542D3-56AD-4A5A-9A31-12D66CD08B5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13" name="Text Box 1">
          <a:extLst>
            <a:ext uri="{FF2B5EF4-FFF2-40B4-BE49-F238E27FC236}">
              <a16:creationId xmlns:a16="http://schemas.microsoft.com/office/drawing/2014/main" id="{BBDFFCF6-9E39-4132-9608-9A01CA2DF14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14" name="Text Box 1">
          <a:extLst>
            <a:ext uri="{FF2B5EF4-FFF2-40B4-BE49-F238E27FC236}">
              <a16:creationId xmlns:a16="http://schemas.microsoft.com/office/drawing/2014/main" id="{4864B234-C714-47FF-9EA1-9373FCFD805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15" name="Text Box 1">
          <a:extLst>
            <a:ext uri="{FF2B5EF4-FFF2-40B4-BE49-F238E27FC236}">
              <a16:creationId xmlns:a16="http://schemas.microsoft.com/office/drawing/2014/main" id="{1AF554A1-6FC5-4091-B6D1-6C5320870C5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5A055E3E-4154-4531-AFA6-6FEB766C326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17" name="Text Box 1">
          <a:extLst>
            <a:ext uri="{FF2B5EF4-FFF2-40B4-BE49-F238E27FC236}">
              <a16:creationId xmlns:a16="http://schemas.microsoft.com/office/drawing/2014/main" id="{A93FCE53-7FA1-47A0-8823-769D3E4F2B1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18" name="Text Box 1">
          <a:extLst>
            <a:ext uri="{FF2B5EF4-FFF2-40B4-BE49-F238E27FC236}">
              <a16:creationId xmlns:a16="http://schemas.microsoft.com/office/drawing/2014/main" id="{B1BA75FA-5D85-4CB1-AA15-A440091CA03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19" name="Text Box 1">
          <a:extLst>
            <a:ext uri="{FF2B5EF4-FFF2-40B4-BE49-F238E27FC236}">
              <a16:creationId xmlns:a16="http://schemas.microsoft.com/office/drawing/2014/main" id="{64E8273F-7F04-46AD-B28C-D58B5F17196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57EB80C6-BB4C-40DA-92F1-C35A496DD93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21" name="Text Box 1">
          <a:extLst>
            <a:ext uri="{FF2B5EF4-FFF2-40B4-BE49-F238E27FC236}">
              <a16:creationId xmlns:a16="http://schemas.microsoft.com/office/drawing/2014/main" id="{A967C29F-8833-42F1-B47D-200235CE5A4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22" name="Text Box 1">
          <a:extLst>
            <a:ext uri="{FF2B5EF4-FFF2-40B4-BE49-F238E27FC236}">
              <a16:creationId xmlns:a16="http://schemas.microsoft.com/office/drawing/2014/main" id="{53377491-4932-4D66-A254-C717D965630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23" name="Text Box 1">
          <a:extLst>
            <a:ext uri="{FF2B5EF4-FFF2-40B4-BE49-F238E27FC236}">
              <a16:creationId xmlns:a16="http://schemas.microsoft.com/office/drawing/2014/main" id="{302A032B-46F6-43EA-AF73-6479141EC63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6A2B21BA-A1CA-427D-B61C-029DCA0ACEB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625" name="Text Box 1">
          <a:extLst>
            <a:ext uri="{FF2B5EF4-FFF2-40B4-BE49-F238E27FC236}">
              <a16:creationId xmlns:a16="http://schemas.microsoft.com/office/drawing/2014/main" id="{CF551B03-C65F-44E8-9E6D-D57533EBB3C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626" name="Text Box 1">
          <a:extLst>
            <a:ext uri="{FF2B5EF4-FFF2-40B4-BE49-F238E27FC236}">
              <a16:creationId xmlns:a16="http://schemas.microsoft.com/office/drawing/2014/main" id="{43E712BB-85DB-4EF6-BF52-A3964E3309E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27" name="Text Box 1">
          <a:extLst>
            <a:ext uri="{FF2B5EF4-FFF2-40B4-BE49-F238E27FC236}">
              <a16:creationId xmlns:a16="http://schemas.microsoft.com/office/drawing/2014/main" id="{8A584C33-AC64-4204-9FCF-B558C618DEA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001C306A-B9D4-43D9-A9E1-BBDEA22B601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29" name="Text Box 1">
          <a:extLst>
            <a:ext uri="{FF2B5EF4-FFF2-40B4-BE49-F238E27FC236}">
              <a16:creationId xmlns:a16="http://schemas.microsoft.com/office/drawing/2014/main" id="{00BAB3BC-CCE6-4E98-A5D7-DAAF492C19F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30" name="Text Box 1">
          <a:extLst>
            <a:ext uri="{FF2B5EF4-FFF2-40B4-BE49-F238E27FC236}">
              <a16:creationId xmlns:a16="http://schemas.microsoft.com/office/drawing/2014/main" id="{FB889374-A89B-4FAB-9B06-98B059B016F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31" name="Text Box 1">
          <a:extLst>
            <a:ext uri="{FF2B5EF4-FFF2-40B4-BE49-F238E27FC236}">
              <a16:creationId xmlns:a16="http://schemas.microsoft.com/office/drawing/2014/main" id="{C50EF367-2454-48AD-8BDF-F56AFDB3EC8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CBCA19EF-B19D-489D-97B3-39A5EAF1308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33" name="Text Box 1">
          <a:extLst>
            <a:ext uri="{FF2B5EF4-FFF2-40B4-BE49-F238E27FC236}">
              <a16:creationId xmlns:a16="http://schemas.microsoft.com/office/drawing/2014/main" id="{E76BFC58-5D40-49F7-994A-10046D983EF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634" name="Text Box 1">
          <a:extLst>
            <a:ext uri="{FF2B5EF4-FFF2-40B4-BE49-F238E27FC236}">
              <a16:creationId xmlns:a16="http://schemas.microsoft.com/office/drawing/2014/main" id="{B1CBEF8F-1275-41BD-BE15-BD0FD9806F6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35" name="Text Box 1">
          <a:extLst>
            <a:ext uri="{FF2B5EF4-FFF2-40B4-BE49-F238E27FC236}">
              <a16:creationId xmlns:a16="http://schemas.microsoft.com/office/drawing/2014/main" id="{6A278016-4865-4B39-94D3-DB315C3E465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B0D95C78-FB39-42CD-8667-07BC74BEC83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37" name="Text Box 1">
          <a:extLst>
            <a:ext uri="{FF2B5EF4-FFF2-40B4-BE49-F238E27FC236}">
              <a16:creationId xmlns:a16="http://schemas.microsoft.com/office/drawing/2014/main" id="{97926663-38BD-4AA1-949A-C871EFB48F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38" name="Text Box 1">
          <a:extLst>
            <a:ext uri="{FF2B5EF4-FFF2-40B4-BE49-F238E27FC236}">
              <a16:creationId xmlns:a16="http://schemas.microsoft.com/office/drawing/2014/main" id="{3B3A395C-C80A-4FD5-811F-2A975D3E451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39" name="Text Box 1">
          <a:extLst>
            <a:ext uri="{FF2B5EF4-FFF2-40B4-BE49-F238E27FC236}">
              <a16:creationId xmlns:a16="http://schemas.microsoft.com/office/drawing/2014/main" id="{1A83ADA9-067F-41B3-AFCF-28B2F79117B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861BC6FF-543A-4BE8-A6D1-E5C98F429C5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41" name="Text Box 1">
          <a:extLst>
            <a:ext uri="{FF2B5EF4-FFF2-40B4-BE49-F238E27FC236}">
              <a16:creationId xmlns:a16="http://schemas.microsoft.com/office/drawing/2014/main" id="{24D41EC6-6E02-47DA-B16A-4A1B1B6E5C3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642" name="Text Box 1">
          <a:extLst>
            <a:ext uri="{FF2B5EF4-FFF2-40B4-BE49-F238E27FC236}">
              <a16:creationId xmlns:a16="http://schemas.microsoft.com/office/drawing/2014/main" id="{35F6AC45-6BD5-4C41-B2B2-1A2C150186A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43" name="Text Box 1">
          <a:extLst>
            <a:ext uri="{FF2B5EF4-FFF2-40B4-BE49-F238E27FC236}">
              <a16:creationId xmlns:a16="http://schemas.microsoft.com/office/drawing/2014/main" id="{F87D961F-DF26-4653-BC0D-C83B4F690D6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B9704AD1-064F-4A9F-91C5-DE3CF46603C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45" name="Text Box 1">
          <a:extLst>
            <a:ext uri="{FF2B5EF4-FFF2-40B4-BE49-F238E27FC236}">
              <a16:creationId xmlns:a16="http://schemas.microsoft.com/office/drawing/2014/main" id="{DC868349-D76F-473D-A470-21806AD7AA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D8BB5932-1426-4C3A-9BDE-6EB6C73864A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0BF4BAA7-31AD-46EA-A904-D07F5CC105D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8F99D2DE-7C3A-4E8A-BF9B-23A6EF91377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49" name="Text Box 1">
          <a:extLst>
            <a:ext uri="{FF2B5EF4-FFF2-40B4-BE49-F238E27FC236}">
              <a16:creationId xmlns:a16="http://schemas.microsoft.com/office/drawing/2014/main" id="{AA22A7FF-9A72-4303-895B-AB32F80B35A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650" name="Text Box 1">
          <a:extLst>
            <a:ext uri="{FF2B5EF4-FFF2-40B4-BE49-F238E27FC236}">
              <a16:creationId xmlns:a16="http://schemas.microsoft.com/office/drawing/2014/main" id="{D36E280A-3331-4831-A688-28E5217E2C9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51" name="Text Box 1">
          <a:extLst>
            <a:ext uri="{FF2B5EF4-FFF2-40B4-BE49-F238E27FC236}">
              <a16:creationId xmlns:a16="http://schemas.microsoft.com/office/drawing/2014/main" id="{DACB99C5-2E32-4DDA-B98A-E2337E6DCAE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8426AE42-AF0F-46B7-B049-0BA53E21007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53" name="Text Box 1">
          <a:extLst>
            <a:ext uri="{FF2B5EF4-FFF2-40B4-BE49-F238E27FC236}">
              <a16:creationId xmlns:a16="http://schemas.microsoft.com/office/drawing/2014/main" id="{0ACB603D-1BAC-47E0-829E-0A54B35C34B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54" name="Text Box 1">
          <a:extLst>
            <a:ext uri="{FF2B5EF4-FFF2-40B4-BE49-F238E27FC236}">
              <a16:creationId xmlns:a16="http://schemas.microsoft.com/office/drawing/2014/main" id="{7E934236-2BFA-4DEE-A87E-3B9F4A415E0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55" name="Text Box 1">
          <a:extLst>
            <a:ext uri="{FF2B5EF4-FFF2-40B4-BE49-F238E27FC236}">
              <a16:creationId xmlns:a16="http://schemas.microsoft.com/office/drawing/2014/main" id="{92935F54-E61A-47D6-9C8E-CDA07C2C3A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ABE9C7AB-574B-415E-A03C-B417C345BD7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57" name="Text Box 1">
          <a:extLst>
            <a:ext uri="{FF2B5EF4-FFF2-40B4-BE49-F238E27FC236}">
              <a16:creationId xmlns:a16="http://schemas.microsoft.com/office/drawing/2014/main" id="{88704263-110B-49F7-B1ED-0514C63EB0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658" name="Text Box 1">
          <a:extLst>
            <a:ext uri="{FF2B5EF4-FFF2-40B4-BE49-F238E27FC236}">
              <a16:creationId xmlns:a16="http://schemas.microsoft.com/office/drawing/2014/main" id="{9DBF0B0B-62C7-4C09-89FB-40AF548860E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59" name="Text Box 1">
          <a:extLst>
            <a:ext uri="{FF2B5EF4-FFF2-40B4-BE49-F238E27FC236}">
              <a16:creationId xmlns:a16="http://schemas.microsoft.com/office/drawing/2014/main" id="{EF888EA8-C34B-47E5-89D2-49E802B27C1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F39FDCCC-3B04-4F2F-AF6C-EDB074017F2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61" name="Text Box 1">
          <a:extLst>
            <a:ext uri="{FF2B5EF4-FFF2-40B4-BE49-F238E27FC236}">
              <a16:creationId xmlns:a16="http://schemas.microsoft.com/office/drawing/2014/main" id="{5F1BB043-24CD-4DCB-99D8-C39CAAFFB21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62" name="Text Box 1">
          <a:extLst>
            <a:ext uri="{FF2B5EF4-FFF2-40B4-BE49-F238E27FC236}">
              <a16:creationId xmlns:a16="http://schemas.microsoft.com/office/drawing/2014/main" id="{9BD303B7-1AD5-47F1-91D4-688251A07A8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63" name="Text Box 1">
          <a:extLst>
            <a:ext uri="{FF2B5EF4-FFF2-40B4-BE49-F238E27FC236}">
              <a16:creationId xmlns:a16="http://schemas.microsoft.com/office/drawing/2014/main" id="{62DAB3E7-120F-421A-A23C-680BDF0193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04FE3074-4F9A-4ADF-82C1-BAB7B10796E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65" name="Text Box 1">
          <a:extLst>
            <a:ext uri="{FF2B5EF4-FFF2-40B4-BE49-F238E27FC236}">
              <a16:creationId xmlns:a16="http://schemas.microsoft.com/office/drawing/2014/main" id="{42075C8E-9137-4901-8E46-CB6F7B907E9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66" name="Text Box 1">
          <a:extLst>
            <a:ext uri="{FF2B5EF4-FFF2-40B4-BE49-F238E27FC236}">
              <a16:creationId xmlns:a16="http://schemas.microsoft.com/office/drawing/2014/main" id="{35C683D8-E779-42AE-A174-2F25F31B5DE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67" name="Text Box 1">
          <a:extLst>
            <a:ext uri="{FF2B5EF4-FFF2-40B4-BE49-F238E27FC236}">
              <a16:creationId xmlns:a16="http://schemas.microsoft.com/office/drawing/2014/main" id="{60C0A3E0-FBDE-425F-9F26-90F7E5E0B55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A86B7ED4-D4A0-4CE2-9F59-852B2D9FD16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69" name="Text Box 1">
          <a:extLst>
            <a:ext uri="{FF2B5EF4-FFF2-40B4-BE49-F238E27FC236}">
              <a16:creationId xmlns:a16="http://schemas.microsoft.com/office/drawing/2014/main" id="{4110BC95-2A82-4FFB-A04A-86BD8894EF6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670" name="Text Box 1">
          <a:extLst>
            <a:ext uri="{FF2B5EF4-FFF2-40B4-BE49-F238E27FC236}">
              <a16:creationId xmlns:a16="http://schemas.microsoft.com/office/drawing/2014/main" id="{4511320C-4631-47C2-945D-19D6D23758A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671" name="Text Box 1">
          <a:extLst>
            <a:ext uri="{FF2B5EF4-FFF2-40B4-BE49-F238E27FC236}">
              <a16:creationId xmlns:a16="http://schemas.microsoft.com/office/drawing/2014/main" id="{082E56A3-4631-48F0-9D35-962EF460FC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F0AA65DA-4916-42F2-BF7B-EDBF616B289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673" name="Text Box 1">
          <a:extLst>
            <a:ext uri="{FF2B5EF4-FFF2-40B4-BE49-F238E27FC236}">
              <a16:creationId xmlns:a16="http://schemas.microsoft.com/office/drawing/2014/main" id="{16649C15-CA43-45B6-9B8F-A5F586C61CF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74" name="Text Box 1">
          <a:extLst>
            <a:ext uri="{FF2B5EF4-FFF2-40B4-BE49-F238E27FC236}">
              <a16:creationId xmlns:a16="http://schemas.microsoft.com/office/drawing/2014/main" id="{1C9BFF42-95C6-4A89-AD5E-26867C4A676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75" name="Text Box 1">
          <a:extLst>
            <a:ext uri="{FF2B5EF4-FFF2-40B4-BE49-F238E27FC236}">
              <a16:creationId xmlns:a16="http://schemas.microsoft.com/office/drawing/2014/main" id="{0495CE14-9E76-48F1-912B-97141BBDA15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CBE197FF-1906-467A-964D-42812AB618D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77" name="Text Box 1">
          <a:extLst>
            <a:ext uri="{FF2B5EF4-FFF2-40B4-BE49-F238E27FC236}">
              <a16:creationId xmlns:a16="http://schemas.microsoft.com/office/drawing/2014/main" id="{8DA2361F-EEEA-4018-8EA9-2BABEB577E1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78" name="Text Box 1">
          <a:extLst>
            <a:ext uri="{FF2B5EF4-FFF2-40B4-BE49-F238E27FC236}">
              <a16:creationId xmlns:a16="http://schemas.microsoft.com/office/drawing/2014/main" id="{27945335-D5C3-400B-B5C0-1D25D3447BF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id="{9DB632C5-3B27-4392-84C4-4983875B9CD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D586D4B9-89AB-4558-9A20-44B109A32B7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81" name="Text Box 1">
          <a:extLst>
            <a:ext uri="{FF2B5EF4-FFF2-40B4-BE49-F238E27FC236}">
              <a16:creationId xmlns:a16="http://schemas.microsoft.com/office/drawing/2014/main" id="{457DD1AA-052F-4078-9455-FCF4C5F8F02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82" name="Text Box 1">
          <a:extLst>
            <a:ext uri="{FF2B5EF4-FFF2-40B4-BE49-F238E27FC236}">
              <a16:creationId xmlns:a16="http://schemas.microsoft.com/office/drawing/2014/main" id="{C5B401E0-E599-416A-9BD9-3D249A0E4DE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83" name="Text Box 1">
          <a:extLst>
            <a:ext uri="{FF2B5EF4-FFF2-40B4-BE49-F238E27FC236}">
              <a16:creationId xmlns:a16="http://schemas.microsoft.com/office/drawing/2014/main" id="{C9637652-089F-4042-82A3-F1766979445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5F4CED71-7820-4BFF-AC9E-E81F89CDFAE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85" name="Text Box 1">
          <a:extLst>
            <a:ext uri="{FF2B5EF4-FFF2-40B4-BE49-F238E27FC236}">
              <a16:creationId xmlns:a16="http://schemas.microsoft.com/office/drawing/2014/main" id="{67DB1FEC-792E-4160-A23C-6A0D1D3B15D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686" name="Text Box 1">
          <a:extLst>
            <a:ext uri="{FF2B5EF4-FFF2-40B4-BE49-F238E27FC236}">
              <a16:creationId xmlns:a16="http://schemas.microsoft.com/office/drawing/2014/main" id="{23B57035-5EF7-4907-A31F-C54D4A21C3F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687" name="Text Box 1">
          <a:extLst>
            <a:ext uri="{FF2B5EF4-FFF2-40B4-BE49-F238E27FC236}">
              <a16:creationId xmlns:a16="http://schemas.microsoft.com/office/drawing/2014/main" id="{688E9C27-E794-42F9-B9FD-6D04507B2D2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9AA36731-B145-4640-825B-F659EEC4BC8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689" name="Text Box 1">
          <a:extLst>
            <a:ext uri="{FF2B5EF4-FFF2-40B4-BE49-F238E27FC236}">
              <a16:creationId xmlns:a16="http://schemas.microsoft.com/office/drawing/2014/main" id="{94F35800-E7E5-424B-B6A3-766903FC65D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90" name="Text Box 1">
          <a:extLst>
            <a:ext uri="{FF2B5EF4-FFF2-40B4-BE49-F238E27FC236}">
              <a16:creationId xmlns:a16="http://schemas.microsoft.com/office/drawing/2014/main" id="{68BBBDA4-D140-4890-A9E5-012239C595A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91" name="Text Box 1">
          <a:extLst>
            <a:ext uri="{FF2B5EF4-FFF2-40B4-BE49-F238E27FC236}">
              <a16:creationId xmlns:a16="http://schemas.microsoft.com/office/drawing/2014/main" id="{9025C1F0-5B8F-47B9-A869-9BF032BCC3D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31CDBF0F-CBA4-443E-9C53-EE97FEDBFBC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93" name="Text Box 1">
          <a:extLst>
            <a:ext uri="{FF2B5EF4-FFF2-40B4-BE49-F238E27FC236}">
              <a16:creationId xmlns:a16="http://schemas.microsoft.com/office/drawing/2014/main" id="{803EAE5C-27F8-4164-9C99-05C0B5D4F46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694" name="Text Box 1">
          <a:extLst>
            <a:ext uri="{FF2B5EF4-FFF2-40B4-BE49-F238E27FC236}">
              <a16:creationId xmlns:a16="http://schemas.microsoft.com/office/drawing/2014/main" id="{758909BD-F8E2-48F8-A4EF-6B54EED49D4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695" name="Text Box 1">
          <a:extLst>
            <a:ext uri="{FF2B5EF4-FFF2-40B4-BE49-F238E27FC236}">
              <a16:creationId xmlns:a16="http://schemas.microsoft.com/office/drawing/2014/main" id="{D4F38B38-D46B-43CC-AD95-50FAD6DC09E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D427C300-9701-4322-B851-AAD4E035798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697" name="Text Box 1">
          <a:extLst>
            <a:ext uri="{FF2B5EF4-FFF2-40B4-BE49-F238E27FC236}">
              <a16:creationId xmlns:a16="http://schemas.microsoft.com/office/drawing/2014/main" id="{45E8A8A1-A5BD-4066-B20F-3CE95A0FA15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698" name="Text Box 1">
          <a:extLst>
            <a:ext uri="{FF2B5EF4-FFF2-40B4-BE49-F238E27FC236}">
              <a16:creationId xmlns:a16="http://schemas.microsoft.com/office/drawing/2014/main" id="{82863C06-14AF-4D08-9DCC-BF3BF547519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699" name="Text Box 1">
          <a:extLst>
            <a:ext uri="{FF2B5EF4-FFF2-40B4-BE49-F238E27FC236}">
              <a16:creationId xmlns:a16="http://schemas.microsoft.com/office/drawing/2014/main" id="{E6A5DFFE-66B5-48E0-8067-1CFA525E7CA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B10466AC-80BC-4A8D-89D1-94F9F16CDA3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01" name="Text Box 1">
          <a:extLst>
            <a:ext uri="{FF2B5EF4-FFF2-40B4-BE49-F238E27FC236}">
              <a16:creationId xmlns:a16="http://schemas.microsoft.com/office/drawing/2014/main" id="{0DEDF714-9ED2-4FE1-A675-BEF64BF4359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02" name="Text Box 1">
          <a:extLst>
            <a:ext uri="{FF2B5EF4-FFF2-40B4-BE49-F238E27FC236}">
              <a16:creationId xmlns:a16="http://schemas.microsoft.com/office/drawing/2014/main" id="{B38386B4-5CB4-4CE8-981D-94CC631CE5C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03" name="Text Box 1">
          <a:extLst>
            <a:ext uri="{FF2B5EF4-FFF2-40B4-BE49-F238E27FC236}">
              <a16:creationId xmlns:a16="http://schemas.microsoft.com/office/drawing/2014/main" id="{0C65F377-E31E-4E0D-857E-0F4FF05E86C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ABC2735F-7576-4C90-831E-DFAC53354C6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05" name="Text Box 1">
          <a:extLst>
            <a:ext uri="{FF2B5EF4-FFF2-40B4-BE49-F238E27FC236}">
              <a16:creationId xmlns:a16="http://schemas.microsoft.com/office/drawing/2014/main" id="{7A9E071A-C729-4E04-B716-30FAA9D8CBD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06" name="Text Box 1">
          <a:extLst>
            <a:ext uri="{FF2B5EF4-FFF2-40B4-BE49-F238E27FC236}">
              <a16:creationId xmlns:a16="http://schemas.microsoft.com/office/drawing/2014/main" id="{3B6C00EE-C90D-4CE1-9B94-12A2EA5C72B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07" name="Text Box 1">
          <a:extLst>
            <a:ext uri="{FF2B5EF4-FFF2-40B4-BE49-F238E27FC236}">
              <a16:creationId xmlns:a16="http://schemas.microsoft.com/office/drawing/2014/main" id="{5121B43C-A4BE-4194-9793-0EB24CB1999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C6CCD919-1823-4FF2-B52A-EBD2687EDDB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09" name="Text Box 1">
          <a:extLst>
            <a:ext uri="{FF2B5EF4-FFF2-40B4-BE49-F238E27FC236}">
              <a16:creationId xmlns:a16="http://schemas.microsoft.com/office/drawing/2014/main" id="{A36D6E23-0DB6-40D6-9B6F-24DD10AC6BE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A6A805F1-783E-4B03-BBE5-921A7DF8780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11" name="Text Box 1">
          <a:extLst>
            <a:ext uri="{FF2B5EF4-FFF2-40B4-BE49-F238E27FC236}">
              <a16:creationId xmlns:a16="http://schemas.microsoft.com/office/drawing/2014/main" id="{075BFD85-3B5B-445E-9422-E37828E9A86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4137794A-CB66-435A-9269-07CF5F24E17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13" name="Text Box 1">
          <a:extLst>
            <a:ext uri="{FF2B5EF4-FFF2-40B4-BE49-F238E27FC236}">
              <a16:creationId xmlns:a16="http://schemas.microsoft.com/office/drawing/2014/main" id="{739975B3-453E-4C98-A09C-5ED9EC8C9FB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14" name="Text Box 1">
          <a:extLst>
            <a:ext uri="{FF2B5EF4-FFF2-40B4-BE49-F238E27FC236}">
              <a16:creationId xmlns:a16="http://schemas.microsoft.com/office/drawing/2014/main" id="{1BD93777-4B60-4EB9-BDBB-A903DF125B8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24C7B20C-A905-4B97-9E1E-C172D30498B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D5B30A0B-43C4-412F-8ABA-4D4689E2CCA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17" name="Text Box 1">
          <a:extLst>
            <a:ext uri="{FF2B5EF4-FFF2-40B4-BE49-F238E27FC236}">
              <a16:creationId xmlns:a16="http://schemas.microsoft.com/office/drawing/2014/main" id="{E63327C7-FEE3-4A4D-AFB3-A2998595AC0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18" name="Text Box 1">
          <a:extLst>
            <a:ext uri="{FF2B5EF4-FFF2-40B4-BE49-F238E27FC236}">
              <a16:creationId xmlns:a16="http://schemas.microsoft.com/office/drawing/2014/main" id="{F79EC7CA-9729-4945-8463-614E997BB2B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19" name="Text Box 1">
          <a:extLst>
            <a:ext uri="{FF2B5EF4-FFF2-40B4-BE49-F238E27FC236}">
              <a16:creationId xmlns:a16="http://schemas.microsoft.com/office/drawing/2014/main" id="{3070E21F-09D7-4E13-852F-3FA29C8820F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C8B2FDAA-1180-4512-94AA-F132B6B7394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21" name="Text Box 1">
          <a:extLst>
            <a:ext uri="{FF2B5EF4-FFF2-40B4-BE49-F238E27FC236}">
              <a16:creationId xmlns:a16="http://schemas.microsoft.com/office/drawing/2014/main" id="{056EF370-72EF-4771-9C7E-FFAB1777104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D48DD1E5-D9BE-4419-A766-0E3C9A5FE80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23" name="Text Box 1">
          <a:extLst>
            <a:ext uri="{FF2B5EF4-FFF2-40B4-BE49-F238E27FC236}">
              <a16:creationId xmlns:a16="http://schemas.microsoft.com/office/drawing/2014/main" id="{4309D6DC-88D7-4F20-87FC-4DB3166DD3F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EB0072C2-B0B0-4726-8BB8-9B15D2447E6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F53643C4-5001-4A11-933F-B9ED1AD3F33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26" name="Text Box 1">
          <a:extLst>
            <a:ext uri="{FF2B5EF4-FFF2-40B4-BE49-F238E27FC236}">
              <a16:creationId xmlns:a16="http://schemas.microsoft.com/office/drawing/2014/main" id="{2733797B-C780-404E-BE4F-3C0841D7846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8B86B984-A6C1-4ADD-BA3C-9FC4440542E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28" name="Text Box 1">
          <a:extLst>
            <a:ext uri="{FF2B5EF4-FFF2-40B4-BE49-F238E27FC236}">
              <a16:creationId xmlns:a16="http://schemas.microsoft.com/office/drawing/2014/main" id="{9B35BB5F-8699-49EC-969A-67554ECB086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29" name="Text Box 1">
          <a:extLst>
            <a:ext uri="{FF2B5EF4-FFF2-40B4-BE49-F238E27FC236}">
              <a16:creationId xmlns:a16="http://schemas.microsoft.com/office/drawing/2014/main" id="{276C6C3C-D9FF-4F2F-A3F2-3661A6743CA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30" name="Text Box 1">
          <a:extLst>
            <a:ext uri="{FF2B5EF4-FFF2-40B4-BE49-F238E27FC236}">
              <a16:creationId xmlns:a16="http://schemas.microsoft.com/office/drawing/2014/main" id="{E155D7E4-E10B-46AF-8A5E-BAAEED7657C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76C8189A-253F-446D-AD54-9F6374B067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32" name="Text Box 1">
          <a:extLst>
            <a:ext uri="{FF2B5EF4-FFF2-40B4-BE49-F238E27FC236}">
              <a16:creationId xmlns:a16="http://schemas.microsoft.com/office/drawing/2014/main" id="{323F2F9E-EA74-4C79-A1AE-583BDB396D9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33" name="Text Box 1">
          <a:extLst>
            <a:ext uri="{FF2B5EF4-FFF2-40B4-BE49-F238E27FC236}">
              <a16:creationId xmlns:a16="http://schemas.microsoft.com/office/drawing/2014/main" id="{C2ED49BD-0F9D-4CEF-9B08-1B0EC9284FD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34" name="Text Box 1">
          <a:extLst>
            <a:ext uri="{FF2B5EF4-FFF2-40B4-BE49-F238E27FC236}">
              <a16:creationId xmlns:a16="http://schemas.microsoft.com/office/drawing/2014/main" id="{A4692D5C-75FA-434F-97B1-FB338AB8F61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47E2AE2A-A609-4C12-8711-7FE1FBEFDCC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6CDFAD92-F441-4DD2-B353-22085C31B28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9852A4EB-D4D8-481E-B689-4C4AB288B4D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38" name="Text Box 1">
          <a:extLst>
            <a:ext uri="{FF2B5EF4-FFF2-40B4-BE49-F238E27FC236}">
              <a16:creationId xmlns:a16="http://schemas.microsoft.com/office/drawing/2014/main" id="{72FE5E35-10E3-4B23-BAD4-4BEF7145D7A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D06F2220-38CC-47AF-9845-7E523D95425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40" name="Text Box 1">
          <a:extLst>
            <a:ext uri="{FF2B5EF4-FFF2-40B4-BE49-F238E27FC236}">
              <a16:creationId xmlns:a16="http://schemas.microsoft.com/office/drawing/2014/main" id="{BD72FADD-6689-4CCB-930F-18E1D1D2072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41" name="Text Box 1">
          <a:extLst>
            <a:ext uri="{FF2B5EF4-FFF2-40B4-BE49-F238E27FC236}">
              <a16:creationId xmlns:a16="http://schemas.microsoft.com/office/drawing/2014/main" id="{C2F9EC08-F0B0-4D89-9FAE-DD1C522A07E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42" name="Text Box 1">
          <a:extLst>
            <a:ext uri="{FF2B5EF4-FFF2-40B4-BE49-F238E27FC236}">
              <a16:creationId xmlns:a16="http://schemas.microsoft.com/office/drawing/2014/main" id="{C12BE0EA-28AC-415D-B506-F63DD4191C9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6B919169-B27C-4D0C-BEF0-53FCD515608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44" name="Text Box 1">
          <a:extLst>
            <a:ext uri="{FF2B5EF4-FFF2-40B4-BE49-F238E27FC236}">
              <a16:creationId xmlns:a16="http://schemas.microsoft.com/office/drawing/2014/main" id="{EC8528E8-96BD-4F3F-AC9D-D405FAEF4B8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45" name="Text Box 1">
          <a:extLst>
            <a:ext uri="{FF2B5EF4-FFF2-40B4-BE49-F238E27FC236}">
              <a16:creationId xmlns:a16="http://schemas.microsoft.com/office/drawing/2014/main" id="{B7AEE1AC-3614-4638-96F9-7F8268DDB8A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C460931F-7B2E-4CFF-8940-C3E1B901923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64C130AD-F3D9-441D-B8AF-B1CE9C1DB36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48" name="Text Box 1">
          <a:extLst>
            <a:ext uri="{FF2B5EF4-FFF2-40B4-BE49-F238E27FC236}">
              <a16:creationId xmlns:a16="http://schemas.microsoft.com/office/drawing/2014/main" id="{2DA80C04-5AE8-42BA-9538-5E6F2812DB2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id="{B6A628D3-8350-46A2-9D7C-32D58258512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50" name="Text Box 1">
          <a:extLst>
            <a:ext uri="{FF2B5EF4-FFF2-40B4-BE49-F238E27FC236}">
              <a16:creationId xmlns:a16="http://schemas.microsoft.com/office/drawing/2014/main" id="{C74611C6-1710-4D15-A3DF-EB4A070D67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4F9CC8F3-3A51-4769-988B-6C9E763FD05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52" name="Text Box 1">
          <a:extLst>
            <a:ext uri="{FF2B5EF4-FFF2-40B4-BE49-F238E27FC236}">
              <a16:creationId xmlns:a16="http://schemas.microsoft.com/office/drawing/2014/main" id="{CC155F72-CE13-4505-AFD4-DC4FE2F8E08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53" name="Text Box 1">
          <a:extLst>
            <a:ext uri="{FF2B5EF4-FFF2-40B4-BE49-F238E27FC236}">
              <a16:creationId xmlns:a16="http://schemas.microsoft.com/office/drawing/2014/main" id="{E32D0570-3E5A-4496-92D3-9510A2AB8D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54" name="Text Box 1">
          <a:extLst>
            <a:ext uri="{FF2B5EF4-FFF2-40B4-BE49-F238E27FC236}">
              <a16:creationId xmlns:a16="http://schemas.microsoft.com/office/drawing/2014/main" id="{941BE243-093F-489C-AF8B-F26FE446E4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2CD3A87D-C998-4339-95EA-55FA04CF570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56" name="Text Box 1">
          <a:extLst>
            <a:ext uri="{FF2B5EF4-FFF2-40B4-BE49-F238E27FC236}">
              <a16:creationId xmlns:a16="http://schemas.microsoft.com/office/drawing/2014/main" id="{10414AF0-2836-4E46-9DDE-3DBDFDE9A61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0ADBA374-6BFF-404F-8D6A-5F0250FC8F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CC0B60B1-89A6-40E5-9D85-412DD43DF3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4D2450FD-8B67-49AE-9492-6BB3F5AEBEE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60" name="Text Box 1">
          <a:extLst>
            <a:ext uri="{FF2B5EF4-FFF2-40B4-BE49-F238E27FC236}">
              <a16:creationId xmlns:a16="http://schemas.microsoft.com/office/drawing/2014/main" id="{2A5464EE-5056-4463-B73F-E170838007B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61" name="Text Box 1">
          <a:extLst>
            <a:ext uri="{FF2B5EF4-FFF2-40B4-BE49-F238E27FC236}">
              <a16:creationId xmlns:a16="http://schemas.microsoft.com/office/drawing/2014/main" id="{181AD3F4-764F-45AA-89FB-DCF38303F44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62" name="Text Box 1">
          <a:extLst>
            <a:ext uri="{FF2B5EF4-FFF2-40B4-BE49-F238E27FC236}">
              <a16:creationId xmlns:a16="http://schemas.microsoft.com/office/drawing/2014/main" id="{79102618-A3D8-427D-9974-CE9F23766E7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C71C1A5D-98C7-4B2B-89B7-9DD7F38A00C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64" name="Text Box 1">
          <a:extLst>
            <a:ext uri="{FF2B5EF4-FFF2-40B4-BE49-F238E27FC236}">
              <a16:creationId xmlns:a16="http://schemas.microsoft.com/office/drawing/2014/main" id="{C5457000-D554-4C8D-A7AC-690057B879D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65" name="Text Box 1">
          <a:extLst>
            <a:ext uri="{FF2B5EF4-FFF2-40B4-BE49-F238E27FC236}">
              <a16:creationId xmlns:a16="http://schemas.microsoft.com/office/drawing/2014/main" id="{FA1BEE3E-08DF-4E47-828D-CEDA201DCD8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A72DE352-A959-4D49-81E2-23740623138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11D27723-92A6-4DEF-8453-89B24DA4FC3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68" name="Text Box 1">
          <a:extLst>
            <a:ext uri="{FF2B5EF4-FFF2-40B4-BE49-F238E27FC236}">
              <a16:creationId xmlns:a16="http://schemas.microsoft.com/office/drawing/2014/main" id="{FD3CDEA9-75FE-460D-832B-D3E797B9DCA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69" name="Text Box 1">
          <a:extLst>
            <a:ext uri="{FF2B5EF4-FFF2-40B4-BE49-F238E27FC236}">
              <a16:creationId xmlns:a16="http://schemas.microsoft.com/office/drawing/2014/main" id="{F8977353-94E8-4A78-B082-23899380BB7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70" name="Text Box 1">
          <a:extLst>
            <a:ext uri="{FF2B5EF4-FFF2-40B4-BE49-F238E27FC236}">
              <a16:creationId xmlns:a16="http://schemas.microsoft.com/office/drawing/2014/main" id="{53630BB7-CCAA-4FF7-9A1A-94E47FBC0E2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0887379A-73FB-4B87-BB49-BF48206DFAE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72" name="Text Box 1">
          <a:extLst>
            <a:ext uri="{FF2B5EF4-FFF2-40B4-BE49-F238E27FC236}">
              <a16:creationId xmlns:a16="http://schemas.microsoft.com/office/drawing/2014/main" id="{82C22383-B2C3-4FA5-9F5C-6C862CCC814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73" name="Text Box 1">
          <a:extLst>
            <a:ext uri="{FF2B5EF4-FFF2-40B4-BE49-F238E27FC236}">
              <a16:creationId xmlns:a16="http://schemas.microsoft.com/office/drawing/2014/main" id="{D9391D41-1154-40EC-93E0-ABADB0E3A8F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EA0519D2-1991-4921-AE4E-58272C9EFE6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6CE08256-1359-47C1-8D59-809BC12599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76" name="Text Box 1">
          <a:extLst>
            <a:ext uri="{FF2B5EF4-FFF2-40B4-BE49-F238E27FC236}">
              <a16:creationId xmlns:a16="http://schemas.microsoft.com/office/drawing/2014/main" id="{7DEF4683-2A49-4ED0-9CE7-CD71EF4667B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777" name="Text Box 1">
          <a:extLst>
            <a:ext uri="{FF2B5EF4-FFF2-40B4-BE49-F238E27FC236}">
              <a16:creationId xmlns:a16="http://schemas.microsoft.com/office/drawing/2014/main" id="{046C8D2E-DC6D-488B-BD55-928AFF75D48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78" name="Text Box 1">
          <a:extLst>
            <a:ext uri="{FF2B5EF4-FFF2-40B4-BE49-F238E27FC236}">
              <a16:creationId xmlns:a16="http://schemas.microsoft.com/office/drawing/2014/main" id="{1877C9B2-0D08-4C9C-9447-F3B68EB4D26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E0540FB0-1476-4778-A629-AB97C4F8279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A84EF1BC-B715-48E7-9608-756F38B9D41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81" name="Text Box 1">
          <a:extLst>
            <a:ext uri="{FF2B5EF4-FFF2-40B4-BE49-F238E27FC236}">
              <a16:creationId xmlns:a16="http://schemas.microsoft.com/office/drawing/2014/main" id="{ECDF4357-E245-4FE0-9154-15535CF2AAF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82" name="Text Box 1">
          <a:extLst>
            <a:ext uri="{FF2B5EF4-FFF2-40B4-BE49-F238E27FC236}">
              <a16:creationId xmlns:a16="http://schemas.microsoft.com/office/drawing/2014/main" id="{D8A7BA1D-F85E-4B0A-A091-DD6FE9FAA7D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C2B79F7B-50C8-4886-BAB4-C3F58B82E5A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84" name="Text Box 1">
          <a:extLst>
            <a:ext uri="{FF2B5EF4-FFF2-40B4-BE49-F238E27FC236}">
              <a16:creationId xmlns:a16="http://schemas.microsoft.com/office/drawing/2014/main" id="{66A85962-4792-4615-929E-752570F0843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85" name="Text Box 1">
          <a:extLst>
            <a:ext uri="{FF2B5EF4-FFF2-40B4-BE49-F238E27FC236}">
              <a16:creationId xmlns:a16="http://schemas.microsoft.com/office/drawing/2014/main" id="{AF6378F1-2977-444B-B5C1-53EBCC0808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86" name="Text Box 1">
          <a:extLst>
            <a:ext uri="{FF2B5EF4-FFF2-40B4-BE49-F238E27FC236}">
              <a16:creationId xmlns:a16="http://schemas.microsoft.com/office/drawing/2014/main" id="{BB2BBCFA-B78A-44CD-AF65-010DF3FE22D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E0EBA7CE-FB79-4473-9E41-2CFA18ADB0B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88" name="Text Box 1">
          <a:extLst>
            <a:ext uri="{FF2B5EF4-FFF2-40B4-BE49-F238E27FC236}">
              <a16:creationId xmlns:a16="http://schemas.microsoft.com/office/drawing/2014/main" id="{CAA34DC2-89FC-4782-95BA-01B1BF55660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id="{988BF3D0-7497-4C3F-8A37-E07D57E7BF5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90" name="Text Box 1">
          <a:extLst>
            <a:ext uri="{FF2B5EF4-FFF2-40B4-BE49-F238E27FC236}">
              <a16:creationId xmlns:a16="http://schemas.microsoft.com/office/drawing/2014/main" id="{C952386A-EC46-4C7E-9D7E-FB976EFCA72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923C0A4E-2888-4266-B957-F6EA57D96B6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92" name="Text Box 1">
          <a:extLst>
            <a:ext uri="{FF2B5EF4-FFF2-40B4-BE49-F238E27FC236}">
              <a16:creationId xmlns:a16="http://schemas.microsoft.com/office/drawing/2014/main" id="{6270C8FA-6A89-47A7-B7CE-F4E2520DAC1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93" name="Text Box 1">
          <a:extLst>
            <a:ext uri="{FF2B5EF4-FFF2-40B4-BE49-F238E27FC236}">
              <a16:creationId xmlns:a16="http://schemas.microsoft.com/office/drawing/2014/main" id="{6BEEBCB6-B989-445F-9D2E-869B5AC1588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94" name="Text Box 1">
          <a:extLst>
            <a:ext uri="{FF2B5EF4-FFF2-40B4-BE49-F238E27FC236}">
              <a16:creationId xmlns:a16="http://schemas.microsoft.com/office/drawing/2014/main" id="{024CD48C-F1B8-432F-8E5D-4E1C7CB1956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96D05269-DFEF-46A7-A7E0-ACACA15D930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796" name="Text Box 1">
          <a:extLst>
            <a:ext uri="{FF2B5EF4-FFF2-40B4-BE49-F238E27FC236}">
              <a16:creationId xmlns:a16="http://schemas.microsoft.com/office/drawing/2014/main" id="{2810855E-C4BF-4864-A16D-24076388B27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797" name="Text Box 1">
          <a:extLst>
            <a:ext uri="{FF2B5EF4-FFF2-40B4-BE49-F238E27FC236}">
              <a16:creationId xmlns:a16="http://schemas.microsoft.com/office/drawing/2014/main" id="{9084A68C-9D30-4BD1-A229-0BE419C34F7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98" name="Text Box 1">
          <a:extLst>
            <a:ext uri="{FF2B5EF4-FFF2-40B4-BE49-F238E27FC236}">
              <a16:creationId xmlns:a16="http://schemas.microsoft.com/office/drawing/2014/main" id="{2D4DD06C-D60A-482F-B6F1-900D174B2B2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A651AF2D-ACC1-4049-A6CB-A83D40E1059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00" name="Text Box 1">
          <a:extLst>
            <a:ext uri="{FF2B5EF4-FFF2-40B4-BE49-F238E27FC236}">
              <a16:creationId xmlns:a16="http://schemas.microsoft.com/office/drawing/2014/main" id="{DEDAFF1A-F3B5-401B-BC50-E8FABA3ED8C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01" name="Text Box 1">
          <a:extLst>
            <a:ext uri="{FF2B5EF4-FFF2-40B4-BE49-F238E27FC236}">
              <a16:creationId xmlns:a16="http://schemas.microsoft.com/office/drawing/2014/main" id="{43F486EF-9DEE-47D7-9F5B-C2B0F6DC449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02" name="Text Box 1">
          <a:extLst>
            <a:ext uri="{FF2B5EF4-FFF2-40B4-BE49-F238E27FC236}">
              <a16:creationId xmlns:a16="http://schemas.microsoft.com/office/drawing/2014/main" id="{B5AB3E8F-C0AC-4AB4-A922-D33959A6215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495A3AA3-AB5F-4B72-AF31-AC266C06619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71FC9F91-B79E-49B1-BFAD-D338C7B1D81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05" name="Text Box 1">
          <a:extLst>
            <a:ext uri="{FF2B5EF4-FFF2-40B4-BE49-F238E27FC236}">
              <a16:creationId xmlns:a16="http://schemas.microsoft.com/office/drawing/2014/main" id="{99C79662-85AB-4C2A-A406-56E7B3CCCD4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06" name="Text Box 1">
          <a:extLst>
            <a:ext uri="{FF2B5EF4-FFF2-40B4-BE49-F238E27FC236}">
              <a16:creationId xmlns:a16="http://schemas.microsoft.com/office/drawing/2014/main" id="{0FBAED92-48E5-4823-AB43-FF20AACD139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94444A56-0377-405D-AAE5-AC9FA2AC152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08" name="Text Box 1">
          <a:extLst>
            <a:ext uri="{FF2B5EF4-FFF2-40B4-BE49-F238E27FC236}">
              <a16:creationId xmlns:a16="http://schemas.microsoft.com/office/drawing/2014/main" id="{17F5D5E1-6497-46C3-81ED-B22A7A0F570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09" name="Text Box 1">
          <a:extLst>
            <a:ext uri="{FF2B5EF4-FFF2-40B4-BE49-F238E27FC236}">
              <a16:creationId xmlns:a16="http://schemas.microsoft.com/office/drawing/2014/main" id="{1E516116-B6BD-45A7-8A10-B451B92BBCB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10" name="Text Box 1">
          <a:extLst>
            <a:ext uri="{FF2B5EF4-FFF2-40B4-BE49-F238E27FC236}">
              <a16:creationId xmlns:a16="http://schemas.microsoft.com/office/drawing/2014/main" id="{2DD86244-D74E-4DEE-83F9-F344405419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DE67D9F5-C271-4FF1-9DAE-5E42E173E82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8ADC62D8-0A25-4686-89E8-12AC464271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13" name="Text Box 1">
          <a:extLst>
            <a:ext uri="{FF2B5EF4-FFF2-40B4-BE49-F238E27FC236}">
              <a16:creationId xmlns:a16="http://schemas.microsoft.com/office/drawing/2014/main" id="{CBC876F0-420D-487F-91F2-0587B49148B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14" name="Text Box 1">
          <a:extLst>
            <a:ext uri="{FF2B5EF4-FFF2-40B4-BE49-F238E27FC236}">
              <a16:creationId xmlns:a16="http://schemas.microsoft.com/office/drawing/2014/main" id="{C0DB7FC7-19E8-4CD2-9B9A-16663BC2B8D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B0455C46-9639-40C9-A67E-DF7AD1596A7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16" name="Text Box 1">
          <a:extLst>
            <a:ext uri="{FF2B5EF4-FFF2-40B4-BE49-F238E27FC236}">
              <a16:creationId xmlns:a16="http://schemas.microsoft.com/office/drawing/2014/main" id="{361F472A-473E-444B-B984-7D83462023E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17" name="Text Box 1">
          <a:extLst>
            <a:ext uri="{FF2B5EF4-FFF2-40B4-BE49-F238E27FC236}">
              <a16:creationId xmlns:a16="http://schemas.microsoft.com/office/drawing/2014/main" id="{3244ED07-DD91-42EF-9027-4FEC78FF5E5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18" name="Text Box 1">
          <a:extLst>
            <a:ext uri="{FF2B5EF4-FFF2-40B4-BE49-F238E27FC236}">
              <a16:creationId xmlns:a16="http://schemas.microsoft.com/office/drawing/2014/main" id="{BBDCB765-23EA-4538-B7A9-462E8E1B902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95013772-AD4D-46C0-B37D-741ECE22EA5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20" name="Text Box 1">
          <a:extLst>
            <a:ext uri="{FF2B5EF4-FFF2-40B4-BE49-F238E27FC236}">
              <a16:creationId xmlns:a16="http://schemas.microsoft.com/office/drawing/2014/main" id="{85653BEE-8406-439D-9FAC-4F2B34E69F3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21" name="Text Box 1">
          <a:extLst>
            <a:ext uri="{FF2B5EF4-FFF2-40B4-BE49-F238E27FC236}">
              <a16:creationId xmlns:a16="http://schemas.microsoft.com/office/drawing/2014/main" id="{6F86BBA0-1527-428F-889E-91942CA930A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7ED19F0A-73C2-4CC2-9D56-6DA33D68E10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823" name="Text Box 1">
          <a:extLst>
            <a:ext uri="{FF2B5EF4-FFF2-40B4-BE49-F238E27FC236}">
              <a16:creationId xmlns:a16="http://schemas.microsoft.com/office/drawing/2014/main" id="{A254D3D0-B19B-4001-A66A-D4884FBB0FA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824" name="Text Box 1">
          <a:extLst>
            <a:ext uri="{FF2B5EF4-FFF2-40B4-BE49-F238E27FC236}">
              <a16:creationId xmlns:a16="http://schemas.microsoft.com/office/drawing/2014/main" id="{4B9BA852-2CD9-4052-A444-F71ACB8199A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825" name="Text Box 1">
          <a:extLst>
            <a:ext uri="{FF2B5EF4-FFF2-40B4-BE49-F238E27FC236}">
              <a16:creationId xmlns:a16="http://schemas.microsoft.com/office/drawing/2014/main" id="{D9D3F84C-2444-4E40-A417-A1EB690B361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6B4982AD-7661-4B5C-B187-416FA03E29D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27" name="Text Box 1">
          <a:extLst>
            <a:ext uri="{FF2B5EF4-FFF2-40B4-BE49-F238E27FC236}">
              <a16:creationId xmlns:a16="http://schemas.microsoft.com/office/drawing/2014/main" id="{8251725D-15F1-472D-A96C-09B73A9A8BF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28" name="Text Box 1">
          <a:extLst>
            <a:ext uri="{FF2B5EF4-FFF2-40B4-BE49-F238E27FC236}">
              <a16:creationId xmlns:a16="http://schemas.microsoft.com/office/drawing/2014/main" id="{98106AA2-F062-4B95-ADC5-6E37CD1998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29" name="Text Box 1">
          <a:extLst>
            <a:ext uri="{FF2B5EF4-FFF2-40B4-BE49-F238E27FC236}">
              <a16:creationId xmlns:a16="http://schemas.microsoft.com/office/drawing/2014/main" id="{06AA2A82-66E0-4435-AA9F-1ECB4D6A7EB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19B11B9E-05C4-4814-B609-3081468B880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31" name="Text Box 1">
          <a:extLst>
            <a:ext uri="{FF2B5EF4-FFF2-40B4-BE49-F238E27FC236}">
              <a16:creationId xmlns:a16="http://schemas.microsoft.com/office/drawing/2014/main" id="{03E1DB8B-05B2-4DE9-AC1B-0E466114B87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32" name="Text Box 1">
          <a:extLst>
            <a:ext uri="{FF2B5EF4-FFF2-40B4-BE49-F238E27FC236}">
              <a16:creationId xmlns:a16="http://schemas.microsoft.com/office/drawing/2014/main" id="{4B31CBED-5466-4B3A-9E05-4EA383B118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33" name="Text Box 1">
          <a:extLst>
            <a:ext uri="{FF2B5EF4-FFF2-40B4-BE49-F238E27FC236}">
              <a16:creationId xmlns:a16="http://schemas.microsoft.com/office/drawing/2014/main" id="{8961649B-BF23-44C1-A437-BB75D8A95EB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02AA3870-066E-492D-ABD2-307317DE98E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35" name="Text Box 1">
          <a:extLst>
            <a:ext uri="{FF2B5EF4-FFF2-40B4-BE49-F238E27FC236}">
              <a16:creationId xmlns:a16="http://schemas.microsoft.com/office/drawing/2014/main" id="{FAE03288-49CE-4605-A5DC-6D8D4A376C2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36" name="Text Box 1">
          <a:extLst>
            <a:ext uri="{FF2B5EF4-FFF2-40B4-BE49-F238E27FC236}">
              <a16:creationId xmlns:a16="http://schemas.microsoft.com/office/drawing/2014/main" id="{F01441C3-E3A3-42C1-BE46-94D408F2668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37" name="Text Box 1">
          <a:extLst>
            <a:ext uri="{FF2B5EF4-FFF2-40B4-BE49-F238E27FC236}">
              <a16:creationId xmlns:a16="http://schemas.microsoft.com/office/drawing/2014/main" id="{FECC569B-9ACF-4A90-A55D-9357AC990A3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F7C27B7C-8C8A-4EA6-AD7C-EC531E8DDA7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id="{17C899F8-4B3A-45D3-BB9C-576196FF5CF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40" name="Text Box 1">
          <a:extLst>
            <a:ext uri="{FF2B5EF4-FFF2-40B4-BE49-F238E27FC236}">
              <a16:creationId xmlns:a16="http://schemas.microsoft.com/office/drawing/2014/main" id="{7311B1B2-CB96-4E43-A5F5-246D249D81E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41" name="Text Box 1">
          <a:extLst>
            <a:ext uri="{FF2B5EF4-FFF2-40B4-BE49-F238E27FC236}">
              <a16:creationId xmlns:a16="http://schemas.microsoft.com/office/drawing/2014/main" id="{2E6500FF-B2E1-4C72-9B43-09CA365DC7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24CEC56A-E831-4847-B21D-82EB6DF739F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43" name="Text Box 1">
          <a:extLst>
            <a:ext uri="{FF2B5EF4-FFF2-40B4-BE49-F238E27FC236}">
              <a16:creationId xmlns:a16="http://schemas.microsoft.com/office/drawing/2014/main" id="{C158DBC5-476A-43AD-888E-5E355B0B9B0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44" name="Text Box 1">
          <a:extLst>
            <a:ext uri="{FF2B5EF4-FFF2-40B4-BE49-F238E27FC236}">
              <a16:creationId xmlns:a16="http://schemas.microsoft.com/office/drawing/2014/main" id="{9E62EBEF-4495-4145-9337-5C6D2321349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45" name="Text Box 1">
          <a:extLst>
            <a:ext uri="{FF2B5EF4-FFF2-40B4-BE49-F238E27FC236}">
              <a16:creationId xmlns:a16="http://schemas.microsoft.com/office/drawing/2014/main" id="{DD52264F-E962-4808-8651-D6E54A7448C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8F33AF51-A869-4F26-A604-4A65BECC513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47" name="Text Box 1">
          <a:extLst>
            <a:ext uri="{FF2B5EF4-FFF2-40B4-BE49-F238E27FC236}">
              <a16:creationId xmlns:a16="http://schemas.microsoft.com/office/drawing/2014/main" id="{2EB4D7C5-8FD2-4472-9B07-7CAD2DE9299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48" name="Text Box 1">
          <a:extLst>
            <a:ext uri="{FF2B5EF4-FFF2-40B4-BE49-F238E27FC236}">
              <a16:creationId xmlns:a16="http://schemas.microsoft.com/office/drawing/2014/main" id="{7D25E173-807A-4B80-B54E-5802129351E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49" name="Text Box 1">
          <a:extLst>
            <a:ext uri="{FF2B5EF4-FFF2-40B4-BE49-F238E27FC236}">
              <a16:creationId xmlns:a16="http://schemas.microsoft.com/office/drawing/2014/main" id="{0F3DFC59-EB07-46DA-9BD2-3F4EFF945A7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3F269BB4-F7CF-419D-AE77-3ABACCA6EB5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51" name="Text Box 1">
          <a:extLst>
            <a:ext uri="{FF2B5EF4-FFF2-40B4-BE49-F238E27FC236}">
              <a16:creationId xmlns:a16="http://schemas.microsoft.com/office/drawing/2014/main" id="{F4129893-A612-4BB0-984F-3E33BB321AB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52" name="Text Box 1">
          <a:extLst>
            <a:ext uri="{FF2B5EF4-FFF2-40B4-BE49-F238E27FC236}">
              <a16:creationId xmlns:a16="http://schemas.microsoft.com/office/drawing/2014/main" id="{AE3DC545-AC1E-4727-BF95-64E13BD4A80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53" name="Text Box 1">
          <a:extLst>
            <a:ext uri="{FF2B5EF4-FFF2-40B4-BE49-F238E27FC236}">
              <a16:creationId xmlns:a16="http://schemas.microsoft.com/office/drawing/2014/main" id="{A29884FA-C9FB-43B8-86B7-9AA1583EF52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23FA0A3D-8AB1-4C41-A0F4-21C8C216D6B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55" name="Text Box 1">
          <a:extLst>
            <a:ext uri="{FF2B5EF4-FFF2-40B4-BE49-F238E27FC236}">
              <a16:creationId xmlns:a16="http://schemas.microsoft.com/office/drawing/2014/main" id="{559D1F1A-B9B8-43E1-B13E-B3EDD5BE6D4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56" name="Text Box 1">
          <a:extLst>
            <a:ext uri="{FF2B5EF4-FFF2-40B4-BE49-F238E27FC236}">
              <a16:creationId xmlns:a16="http://schemas.microsoft.com/office/drawing/2014/main" id="{040E83A0-2A58-4B26-A50E-7E2D9CB5D47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57" name="Text Box 1">
          <a:extLst>
            <a:ext uri="{FF2B5EF4-FFF2-40B4-BE49-F238E27FC236}">
              <a16:creationId xmlns:a16="http://schemas.microsoft.com/office/drawing/2014/main" id="{0BEC770D-AD40-4175-ADB3-135F13C396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EAE58BDE-9104-47E3-96B5-3FF710E935B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id="{A09D03A6-9ED6-433B-858A-C97281140B7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60" name="Text Box 1">
          <a:extLst>
            <a:ext uri="{FF2B5EF4-FFF2-40B4-BE49-F238E27FC236}">
              <a16:creationId xmlns:a16="http://schemas.microsoft.com/office/drawing/2014/main" id="{F0605DBC-46C7-44F6-BD09-C4BFF26EC0A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61" name="Text Box 1">
          <a:extLst>
            <a:ext uri="{FF2B5EF4-FFF2-40B4-BE49-F238E27FC236}">
              <a16:creationId xmlns:a16="http://schemas.microsoft.com/office/drawing/2014/main" id="{B8B926E3-8A1B-4DAB-BCBE-3A7ABD81C56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FDB14E2D-EBCB-4590-A18E-7284596E5F5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63" name="Text Box 1">
          <a:extLst>
            <a:ext uri="{FF2B5EF4-FFF2-40B4-BE49-F238E27FC236}">
              <a16:creationId xmlns:a16="http://schemas.microsoft.com/office/drawing/2014/main" id="{963E9B9A-5D8C-41B7-9BD5-0944C5B2BE5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64" name="Text Box 1">
          <a:extLst>
            <a:ext uri="{FF2B5EF4-FFF2-40B4-BE49-F238E27FC236}">
              <a16:creationId xmlns:a16="http://schemas.microsoft.com/office/drawing/2014/main" id="{006587EF-4D8B-49B2-8D92-9B6D0E27AB3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3865" name="Text Box 1">
          <a:extLst>
            <a:ext uri="{FF2B5EF4-FFF2-40B4-BE49-F238E27FC236}">
              <a16:creationId xmlns:a16="http://schemas.microsoft.com/office/drawing/2014/main" id="{6E6E521D-01DE-4022-B055-2457909DA32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C680469C-FC48-4F1A-B240-0E295B54AC2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3268F023-0158-4A14-A3FB-64FB8415240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1A49282D-5D7C-49D5-A37B-71D611F6D59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69" name="Text Box 1">
          <a:extLst>
            <a:ext uri="{FF2B5EF4-FFF2-40B4-BE49-F238E27FC236}">
              <a16:creationId xmlns:a16="http://schemas.microsoft.com/office/drawing/2014/main" id="{EB1403FE-3C85-406E-B858-6DE3F6A92D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F4F5F1DC-419C-4010-8EC0-7983637275B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71" name="Text Box 1">
          <a:extLst>
            <a:ext uri="{FF2B5EF4-FFF2-40B4-BE49-F238E27FC236}">
              <a16:creationId xmlns:a16="http://schemas.microsoft.com/office/drawing/2014/main" id="{91396D17-7A09-491D-A8EF-691929C1C1B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72" name="Text Box 1">
          <a:extLst>
            <a:ext uri="{FF2B5EF4-FFF2-40B4-BE49-F238E27FC236}">
              <a16:creationId xmlns:a16="http://schemas.microsoft.com/office/drawing/2014/main" id="{6F1D6D3E-B10E-4CF5-AEC3-5AF0447076B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73" name="Text Box 1">
          <a:extLst>
            <a:ext uri="{FF2B5EF4-FFF2-40B4-BE49-F238E27FC236}">
              <a16:creationId xmlns:a16="http://schemas.microsoft.com/office/drawing/2014/main" id="{80CA2BDC-A2B9-428F-89CC-6FDE1D9FFD1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6297FF59-BC8F-48D8-A80C-D2C2F1C985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75" name="Text Box 1">
          <a:extLst>
            <a:ext uri="{FF2B5EF4-FFF2-40B4-BE49-F238E27FC236}">
              <a16:creationId xmlns:a16="http://schemas.microsoft.com/office/drawing/2014/main" id="{18FAA4C0-49BB-45F8-AC62-7F1EE47432E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76" name="Text Box 1">
          <a:extLst>
            <a:ext uri="{FF2B5EF4-FFF2-40B4-BE49-F238E27FC236}">
              <a16:creationId xmlns:a16="http://schemas.microsoft.com/office/drawing/2014/main" id="{ACC3811A-27A2-4561-A921-FB184B75828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C7F3C4AC-176B-4561-9FCA-CB4466AB52B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C685BC99-5C3D-4318-B30A-B512C270B6D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id="{93A40FFC-5365-4DF5-8F6E-8E0FB02445B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80" name="Text Box 1">
          <a:extLst>
            <a:ext uri="{FF2B5EF4-FFF2-40B4-BE49-F238E27FC236}">
              <a16:creationId xmlns:a16="http://schemas.microsoft.com/office/drawing/2014/main" id="{9A35D63B-3A7F-4006-B1AA-2871E0DB33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81" name="Text Box 1">
          <a:extLst>
            <a:ext uri="{FF2B5EF4-FFF2-40B4-BE49-F238E27FC236}">
              <a16:creationId xmlns:a16="http://schemas.microsoft.com/office/drawing/2014/main" id="{7E9D26C7-9B85-4E19-B939-14C167F9032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ED1F97CD-D88B-465E-92C7-8015339054E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83" name="Text Box 1">
          <a:extLst>
            <a:ext uri="{FF2B5EF4-FFF2-40B4-BE49-F238E27FC236}">
              <a16:creationId xmlns:a16="http://schemas.microsoft.com/office/drawing/2014/main" id="{4F185970-1732-4ED5-B4D6-B9A997D0652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84" name="Text Box 1">
          <a:extLst>
            <a:ext uri="{FF2B5EF4-FFF2-40B4-BE49-F238E27FC236}">
              <a16:creationId xmlns:a16="http://schemas.microsoft.com/office/drawing/2014/main" id="{0EC257ED-AF3C-4216-99BB-1CC27B20C1C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85" name="Text Box 1">
          <a:extLst>
            <a:ext uri="{FF2B5EF4-FFF2-40B4-BE49-F238E27FC236}">
              <a16:creationId xmlns:a16="http://schemas.microsoft.com/office/drawing/2014/main" id="{51249F9C-4505-4235-AF56-CBCBC8D00A6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4DD59964-823B-4CCC-B930-895CADD7B6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87" name="Text Box 1">
          <a:extLst>
            <a:ext uri="{FF2B5EF4-FFF2-40B4-BE49-F238E27FC236}">
              <a16:creationId xmlns:a16="http://schemas.microsoft.com/office/drawing/2014/main" id="{D0798123-999D-4BD1-987D-AE1C5702CCC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88" name="Text Box 1">
          <a:extLst>
            <a:ext uri="{FF2B5EF4-FFF2-40B4-BE49-F238E27FC236}">
              <a16:creationId xmlns:a16="http://schemas.microsoft.com/office/drawing/2014/main" id="{DC240BE9-AAE3-4B9C-A3AC-F46F5DCF9F6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id="{9A26F24D-ACCD-4E8F-B72F-705BD518580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2AB98432-FF0C-4981-A58E-76DAF160E61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91" name="Text Box 1">
          <a:extLst>
            <a:ext uri="{FF2B5EF4-FFF2-40B4-BE49-F238E27FC236}">
              <a16:creationId xmlns:a16="http://schemas.microsoft.com/office/drawing/2014/main" id="{EC4FAC0E-E130-480B-9F44-81DE8B24477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92" name="Text Box 1">
          <a:extLst>
            <a:ext uri="{FF2B5EF4-FFF2-40B4-BE49-F238E27FC236}">
              <a16:creationId xmlns:a16="http://schemas.microsoft.com/office/drawing/2014/main" id="{55FCCD46-B24E-4A61-B287-565DCF19A0D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93" name="Text Box 1">
          <a:extLst>
            <a:ext uri="{FF2B5EF4-FFF2-40B4-BE49-F238E27FC236}">
              <a16:creationId xmlns:a16="http://schemas.microsoft.com/office/drawing/2014/main" id="{6EF64873-6B30-4E72-A098-2261B8BA173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B5BE9CB1-AE99-41B6-9FE7-E763B32E965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95" name="Text Box 1">
          <a:extLst>
            <a:ext uri="{FF2B5EF4-FFF2-40B4-BE49-F238E27FC236}">
              <a16:creationId xmlns:a16="http://schemas.microsoft.com/office/drawing/2014/main" id="{48B70501-2339-467A-BAF6-88B9698F2B9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96" name="Text Box 1">
          <a:extLst>
            <a:ext uri="{FF2B5EF4-FFF2-40B4-BE49-F238E27FC236}">
              <a16:creationId xmlns:a16="http://schemas.microsoft.com/office/drawing/2014/main" id="{86402F77-C911-44B5-B360-06D77D6F726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897" name="Text Box 1">
          <a:extLst>
            <a:ext uri="{FF2B5EF4-FFF2-40B4-BE49-F238E27FC236}">
              <a16:creationId xmlns:a16="http://schemas.microsoft.com/office/drawing/2014/main" id="{7B8B329C-5837-4EB4-AC93-05060C013FF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EF3CE7EF-D3C9-48D2-B0C8-6BEF99F2F7B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id="{DC43E109-DE24-4DD5-A0D3-9CD54080D68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3900" name="Text Box 1">
          <a:extLst>
            <a:ext uri="{FF2B5EF4-FFF2-40B4-BE49-F238E27FC236}">
              <a16:creationId xmlns:a16="http://schemas.microsoft.com/office/drawing/2014/main" id="{683CBFA0-31E1-446C-AF9D-C55434BBCAB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01" name="Text Box 1">
          <a:extLst>
            <a:ext uri="{FF2B5EF4-FFF2-40B4-BE49-F238E27FC236}">
              <a16:creationId xmlns:a16="http://schemas.microsoft.com/office/drawing/2014/main" id="{434BF960-498A-4316-A188-EB8697BA1D3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7B19EB15-1485-4AD4-B47B-8F19411BFAF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03" name="Text Box 1">
          <a:extLst>
            <a:ext uri="{FF2B5EF4-FFF2-40B4-BE49-F238E27FC236}">
              <a16:creationId xmlns:a16="http://schemas.microsoft.com/office/drawing/2014/main" id="{4A20FC8C-8987-437D-9B55-E2756F9E72A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04" name="Text Box 1">
          <a:extLst>
            <a:ext uri="{FF2B5EF4-FFF2-40B4-BE49-F238E27FC236}">
              <a16:creationId xmlns:a16="http://schemas.microsoft.com/office/drawing/2014/main" id="{87CB8038-0531-4D37-AAF6-CDABDCCBBC0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05" name="Text Box 1">
          <a:extLst>
            <a:ext uri="{FF2B5EF4-FFF2-40B4-BE49-F238E27FC236}">
              <a16:creationId xmlns:a16="http://schemas.microsoft.com/office/drawing/2014/main" id="{F5D8092E-C5F2-4283-BFF3-1C66682AEA5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749D2CC8-AED3-47D8-89D2-BDDBC05052E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07" name="Text Box 1">
          <a:extLst>
            <a:ext uri="{FF2B5EF4-FFF2-40B4-BE49-F238E27FC236}">
              <a16:creationId xmlns:a16="http://schemas.microsoft.com/office/drawing/2014/main" id="{9DEA7FAA-EFAC-443D-A7EB-810B9D9AA6A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08" name="Text Box 1">
          <a:extLst>
            <a:ext uri="{FF2B5EF4-FFF2-40B4-BE49-F238E27FC236}">
              <a16:creationId xmlns:a16="http://schemas.microsoft.com/office/drawing/2014/main" id="{6263F554-542D-42F4-B6DF-E129E4C469B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09" name="Text Box 1">
          <a:extLst>
            <a:ext uri="{FF2B5EF4-FFF2-40B4-BE49-F238E27FC236}">
              <a16:creationId xmlns:a16="http://schemas.microsoft.com/office/drawing/2014/main" id="{B8D8EE37-1DF8-44EC-9254-B9E667E94B8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D2421935-0F7F-4B73-8F02-1F9D1FB872E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11" name="Text Box 1">
          <a:extLst>
            <a:ext uri="{FF2B5EF4-FFF2-40B4-BE49-F238E27FC236}">
              <a16:creationId xmlns:a16="http://schemas.microsoft.com/office/drawing/2014/main" id="{E82552D0-6B1D-4452-903F-D1FF41A3032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12" name="Text Box 1">
          <a:extLst>
            <a:ext uri="{FF2B5EF4-FFF2-40B4-BE49-F238E27FC236}">
              <a16:creationId xmlns:a16="http://schemas.microsoft.com/office/drawing/2014/main" id="{7FBCB816-69C0-4663-AFE3-0414BCC6A17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13" name="Text Box 1">
          <a:extLst>
            <a:ext uri="{FF2B5EF4-FFF2-40B4-BE49-F238E27FC236}">
              <a16:creationId xmlns:a16="http://schemas.microsoft.com/office/drawing/2014/main" id="{93DE5814-C90D-4706-BAE6-7D8344041AA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C823206C-9D31-4F09-8E12-FCD4D8F2112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15" name="Text Box 1">
          <a:extLst>
            <a:ext uri="{FF2B5EF4-FFF2-40B4-BE49-F238E27FC236}">
              <a16:creationId xmlns:a16="http://schemas.microsoft.com/office/drawing/2014/main" id="{83CEC597-16EF-4D1A-AFD8-01B091D53C0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16" name="Text Box 1">
          <a:extLst>
            <a:ext uri="{FF2B5EF4-FFF2-40B4-BE49-F238E27FC236}">
              <a16:creationId xmlns:a16="http://schemas.microsoft.com/office/drawing/2014/main" id="{E808666F-B6F7-4E1F-B9CB-01820B9A4C4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17" name="Text Box 1">
          <a:extLst>
            <a:ext uri="{FF2B5EF4-FFF2-40B4-BE49-F238E27FC236}">
              <a16:creationId xmlns:a16="http://schemas.microsoft.com/office/drawing/2014/main" id="{796D9470-3163-4DBF-823F-BD65A16F72A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195D7C70-E43C-42DC-9CAC-F6ED341E8B7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id="{0FC3AA57-F5FC-4F17-B22F-6C899F303FD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20" name="Text Box 1">
          <a:extLst>
            <a:ext uri="{FF2B5EF4-FFF2-40B4-BE49-F238E27FC236}">
              <a16:creationId xmlns:a16="http://schemas.microsoft.com/office/drawing/2014/main" id="{61C5BD91-DA9E-475C-B9CB-14403110363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21" name="Text Box 1">
          <a:extLst>
            <a:ext uri="{FF2B5EF4-FFF2-40B4-BE49-F238E27FC236}">
              <a16:creationId xmlns:a16="http://schemas.microsoft.com/office/drawing/2014/main" id="{70B6DBFB-A53B-4D4E-9CDA-1FAD048C4FE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BF80A837-E36C-4EDF-827A-4CCEA763C28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23" name="Text Box 1">
          <a:extLst>
            <a:ext uri="{FF2B5EF4-FFF2-40B4-BE49-F238E27FC236}">
              <a16:creationId xmlns:a16="http://schemas.microsoft.com/office/drawing/2014/main" id="{71417C6D-5595-4DA5-B6B9-6FFFDA8717E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24" name="Text Box 1">
          <a:extLst>
            <a:ext uri="{FF2B5EF4-FFF2-40B4-BE49-F238E27FC236}">
              <a16:creationId xmlns:a16="http://schemas.microsoft.com/office/drawing/2014/main" id="{702296A6-358C-4F4B-917C-D617C992FAC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25" name="Text Box 1">
          <a:extLst>
            <a:ext uri="{FF2B5EF4-FFF2-40B4-BE49-F238E27FC236}">
              <a16:creationId xmlns:a16="http://schemas.microsoft.com/office/drawing/2014/main" id="{2AC50115-ACD6-4EA1-852E-3CD6D11E294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A2ED42F3-549F-4EBB-914D-03E524771CB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27" name="Text Box 1">
          <a:extLst>
            <a:ext uri="{FF2B5EF4-FFF2-40B4-BE49-F238E27FC236}">
              <a16:creationId xmlns:a16="http://schemas.microsoft.com/office/drawing/2014/main" id="{59AD8EA5-61D2-440F-89B0-E8954599AE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28" name="Text Box 1">
          <a:extLst>
            <a:ext uri="{FF2B5EF4-FFF2-40B4-BE49-F238E27FC236}">
              <a16:creationId xmlns:a16="http://schemas.microsoft.com/office/drawing/2014/main" id="{01F829CF-426B-4DC1-A91F-9DF4A494318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id="{A5A046EC-5BD5-48CB-AAF1-752C963E2A3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D306E314-D448-42B8-98F7-A6CE836D1C9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31" name="Text Box 1">
          <a:extLst>
            <a:ext uri="{FF2B5EF4-FFF2-40B4-BE49-F238E27FC236}">
              <a16:creationId xmlns:a16="http://schemas.microsoft.com/office/drawing/2014/main" id="{5E5694EC-0B24-449A-920D-43B29B1E0FB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32" name="Text Box 1">
          <a:extLst>
            <a:ext uri="{FF2B5EF4-FFF2-40B4-BE49-F238E27FC236}">
              <a16:creationId xmlns:a16="http://schemas.microsoft.com/office/drawing/2014/main" id="{E3A04DF9-E511-4657-BEF7-C07B11A3B1F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33" name="Text Box 1">
          <a:extLst>
            <a:ext uri="{FF2B5EF4-FFF2-40B4-BE49-F238E27FC236}">
              <a16:creationId xmlns:a16="http://schemas.microsoft.com/office/drawing/2014/main" id="{BFD0B3C4-A556-4E18-A017-1AEF8D5C655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6C6C9F45-170E-4E62-A38D-C06441D4DC4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35" name="Text Box 1">
          <a:extLst>
            <a:ext uri="{FF2B5EF4-FFF2-40B4-BE49-F238E27FC236}">
              <a16:creationId xmlns:a16="http://schemas.microsoft.com/office/drawing/2014/main" id="{FC71333D-330D-401D-A68E-C4F45AD4B9F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0BB2C8D3-BBC1-47BA-AD05-BD6ECF70452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57CCD61E-40F6-4AE7-9930-1EB7531209C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021B873B-C918-40B7-A733-5C1419D665E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A7EF1F89-B852-40F8-96E7-BB658B8E603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40" name="Text Box 1">
          <a:extLst>
            <a:ext uri="{FF2B5EF4-FFF2-40B4-BE49-F238E27FC236}">
              <a16:creationId xmlns:a16="http://schemas.microsoft.com/office/drawing/2014/main" id="{4CA7F49F-874E-404C-8BA7-74E6C29FE1B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41" name="Text Box 1">
          <a:extLst>
            <a:ext uri="{FF2B5EF4-FFF2-40B4-BE49-F238E27FC236}">
              <a16:creationId xmlns:a16="http://schemas.microsoft.com/office/drawing/2014/main" id="{47DE594F-AB52-4480-8BF5-57A180740CD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095A0D75-13F4-415B-8A1D-276B48ACC09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43" name="Text Box 1">
          <a:extLst>
            <a:ext uri="{FF2B5EF4-FFF2-40B4-BE49-F238E27FC236}">
              <a16:creationId xmlns:a16="http://schemas.microsoft.com/office/drawing/2014/main" id="{CEB3F86D-E1E7-4B3C-AC65-ABF251C123E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FEE6A0D2-23C2-4546-94EC-50670F2A5C8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45" name="Text Box 1">
          <a:extLst>
            <a:ext uri="{FF2B5EF4-FFF2-40B4-BE49-F238E27FC236}">
              <a16:creationId xmlns:a16="http://schemas.microsoft.com/office/drawing/2014/main" id="{64458E78-83A5-4678-A391-1FD95B1D775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449DEC76-BC5D-47FE-A477-30BC4FFFADF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47" name="Text Box 1">
          <a:extLst>
            <a:ext uri="{FF2B5EF4-FFF2-40B4-BE49-F238E27FC236}">
              <a16:creationId xmlns:a16="http://schemas.microsoft.com/office/drawing/2014/main" id="{0E625226-D97E-4C84-BDE5-1026B4720AE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48" name="Text Box 1">
          <a:extLst>
            <a:ext uri="{FF2B5EF4-FFF2-40B4-BE49-F238E27FC236}">
              <a16:creationId xmlns:a16="http://schemas.microsoft.com/office/drawing/2014/main" id="{D6DF511E-E884-4490-A51C-7D0206D7F6D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49" name="Text Box 1">
          <a:extLst>
            <a:ext uri="{FF2B5EF4-FFF2-40B4-BE49-F238E27FC236}">
              <a16:creationId xmlns:a16="http://schemas.microsoft.com/office/drawing/2014/main" id="{620A1E8A-FC3F-4B99-A5A5-3F2C4FD5613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F01E96E0-C94F-4D49-8E64-24B60200150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51" name="Text Box 1">
          <a:extLst>
            <a:ext uri="{FF2B5EF4-FFF2-40B4-BE49-F238E27FC236}">
              <a16:creationId xmlns:a16="http://schemas.microsoft.com/office/drawing/2014/main" id="{7F40B7EE-54CF-4E53-AE0A-6E5224925DC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52" name="Text Box 1">
          <a:extLst>
            <a:ext uri="{FF2B5EF4-FFF2-40B4-BE49-F238E27FC236}">
              <a16:creationId xmlns:a16="http://schemas.microsoft.com/office/drawing/2014/main" id="{AED89569-8F2A-4B88-BDEF-CC33D534344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53" name="Text Box 1">
          <a:extLst>
            <a:ext uri="{FF2B5EF4-FFF2-40B4-BE49-F238E27FC236}">
              <a16:creationId xmlns:a16="http://schemas.microsoft.com/office/drawing/2014/main" id="{E170E66C-09B4-4DA5-BA07-2F9B06C9650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50F31898-E96E-4F57-BBD4-E0D394A300A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55" name="Text Box 1">
          <a:extLst>
            <a:ext uri="{FF2B5EF4-FFF2-40B4-BE49-F238E27FC236}">
              <a16:creationId xmlns:a16="http://schemas.microsoft.com/office/drawing/2014/main" id="{69E3E876-8DAE-464F-8688-485FC819CBF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56" name="Text Box 1">
          <a:extLst>
            <a:ext uri="{FF2B5EF4-FFF2-40B4-BE49-F238E27FC236}">
              <a16:creationId xmlns:a16="http://schemas.microsoft.com/office/drawing/2014/main" id="{BFB7B109-27B7-4CA8-BD6F-BA194402C84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57" name="Text Box 1">
          <a:extLst>
            <a:ext uri="{FF2B5EF4-FFF2-40B4-BE49-F238E27FC236}">
              <a16:creationId xmlns:a16="http://schemas.microsoft.com/office/drawing/2014/main" id="{EA0BF080-37C6-4197-BCCA-48CE8B15592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7F587AE8-450C-45A9-861B-3E86B624DF4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id="{1146452D-E269-4B34-9938-ED87C82041D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60" name="Text Box 1">
          <a:extLst>
            <a:ext uri="{FF2B5EF4-FFF2-40B4-BE49-F238E27FC236}">
              <a16:creationId xmlns:a16="http://schemas.microsoft.com/office/drawing/2014/main" id="{BB0B59B9-C4A0-4F92-A967-A3CD14F644D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27C0451C-08C2-4D04-BA58-D645C8F7206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24FCBAF9-103D-440C-9717-BCE1CB40468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63" name="Text Box 1">
          <a:extLst>
            <a:ext uri="{FF2B5EF4-FFF2-40B4-BE49-F238E27FC236}">
              <a16:creationId xmlns:a16="http://schemas.microsoft.com/office/drawing/2014/main" id="{7941C205-2095-4D58-A064-EC0FF53E4B1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64" name="Text Box 1">
          <a:extLst>
            <a:ext uri="{FF2B5EF4-FFF2-40B4-BE49-F238E27FC236}">
              <a16:creationId xmlns:a16="http://schemas.microsoft.com/office/drawing/2014/main" id="{9D8E6C12-4116-401C-848C-AD2E3BF4955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65" name="Text Box 1">
          <a:extLst>
            <a:ext uri="{FF2B5EF4-FFF2-40B4-BE49-F238E27FC236}">
              <a16:creationId xmlns:a16="http://schemas.microsoft.com/office/drawing/2014/main" id="{39C38BF3-D929-48D1-AF72-1B740518AC8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1E568237-8E12-4BED-8F73-BAEDC24E521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67" name="Text Box 1">
          <a:extLst>
            <a:ext uri="{FF2B5EF4-FFF2-40B4-BE49-F238E27FC236}">
              <a16:creationId xmlns:a16="http://schemas.microsoft.com/office/drawing/2014/main" id="{B981A2C1-3F39-4F3B-9C01-51AF8959E97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68" name="Text Box 1">
          <a:extLst>
            <a:ext uri="{FF2B5EF4-FFF2-40B4-BE49-F238E27FC236}">
              <a16:creationId xmlns:a16="http://schemas.microsoft.com/office/drawing/2014/main" id="{BA9BBFCC-4F1E-4681-B327-BEEFB7BB20D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68B4D921-463E-4BEA-A387-0ACE1CAF791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103F9360-6722-4BE0-AB2E-6261991CA38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71" name="Text Box 1">
          <a:extLst>
            <a:ext uri="{FF2B5EF4-FFF2-40B4-BE49-F238E27FC236}">
              <a16:creationId xmlns:a16="http://schemas.microsoft.com/office/drawing/2014/main" id="{87A7D3DA-9BC2-411D-95D9-71B7BEB48E0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72" name="Text Box 1">
          <a:extLst>
            <a:ext uri="{FF2B5EF4-FFF2-40B4-BE49-F238E27FC236}">
              <a16:creationId xmlns:a16="http://schemas.microsoft.com/office/drawing/2014/main" id="{ACFEF24B-3E57-4D52-9ED3-568C9C46EC7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73" name="Text Box 1">
          <a:extLst>
            <a:ext uri="{FF2B5EF4-FFF2-40B4-BE49-F238E27FC236}">
              <a16:creationId xmlns:a16="http://schemas.microsoft.com/office/drawing/2014/main" id="{3C9A04D7-BB38-4AF6-B8EF-7DA01DBFA2C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895F4086-BBEE-49DA-A3F3-A18A0A5FBD6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75" name="Text Box 1">
          <a:extLst>
            <a:ext uri="{FF2B5EF4-FFF2-40B4-BE49-F238E27FC236}">
              <a16:creationId xmlns:a16="http://schemas.microsoft.com/office/drawing/2014/main" id="{194AEFAF-883B-49A5-AC06-E70C8647C4F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76" name="Text Box 1">
          <a:extLst>
            <a:ext uri="{FF2B5EF4-FFF2-40B4-BE49-F238E27FC236}">
              <a16:creationId xmlns:a16="http://schemas.microsoft.com/office/drawing/2014/main" id="{617C5D97-E465-4C9F-B252-D6AAF1EDD68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77" name="Text Box 1">
          <a:extLst>
            <a:ext uri="{FF2B5EF4-FFF2-40B4-BE49-F238E27FC236}">
              <a16:creationId xmlns:a16="http://schemas.microsoft.com/office/drawing/2014/main" id="{EC5A8E52-16B3-4493-A047-C58D92D0F8D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B77A7DD3-B598-404C-8D2C-B49381BA96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79" name="Text Box 1">
          <a:extLst>
            <a:ext uri="{FF2B5EF4-FFF2-40B4-BE49-F238E27FC236}">
              <a16:creationId xmlns:a16="http://schemas.microsoft.com/office/drawing/2014/main" id="{E592687E-6BC3-4EA5-8D78-7CA21E46E81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80" name="Text Box 1">
          <a:extLst>
            <a:ext uri="{FF2B5EF4-FFF2-40B4-BE49-F238E27FC236}">
              <a16:creationId xmlns:a16="http://schemas.microsoft.com/office/drawing/2014/main" id="{3B66003E-2B11-49B7-B921-B2EB219955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81" name="Text Box 1">
          <a:extLst>
            <a:ext uri="{FF2B5EF4-FFF2-40B4-BE49-F238E27FC236}">
              <a16:creationId xmlns:a16="http://schemas.microsoft.com/office/drawing/2014/main" id="{ACCAF051-95E5-4DD1-9A8F-8C20342109C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449527C4-E61A-4F1D-BC91-003C72527FA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83" name="Text Box 1">
          <a:extLst>
            <a:ext uri="{FF2B5EF4-FFF2-40B4-BE49-F238E27FC236}">
              <a16:creationId xmlns:a16="http://schemas.microsoft.com/office/drawing/2014/main" id="{AF5740B2-77DA-4873-9B6A-39537B97056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84" name="Text Box 1">
          <a:extLst>
            <a:ext uri="{FF2B5EF4-FFF2-40B4-BE49-F238E27FC236}">
              <a16:creationId xmlns:a16="http://schemas.microsoft.com/office/drawing/2014/main" id="{9FE6D6D2-CF79-4300-9303-B469081331E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85" name="Text Box 1">
          <a:extLst>
            <a:ext uri="{FF2B5EF4-FFF2-40B4-BE49-F238E27FC236}">
              <a16:creationId xmlns:a16="http://schemas.microsoft.com/office/drawing/2014/main" id="{F8E2C1AD-06FE-4B1C-9123-3DAC631B97D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717D92C5-47DF-4EB6-ABA8-BFED393BB0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87" name="Text Box 1">
          <a:extLst>
            <a:ext uri="{FF2B5EF4-FFF2-40B4-BE49-F238E27FC236}">
              <a16:creationId xmlns:a16="http://schemas.microsoft.com/office/drawing/2014/main" id="{0D45B3D5-FC99-4603-9520-F2325475BAB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88" name="Text Box 1">
          <a:extLst>
            <a:ext uri="{FF2B5EF4-FFF2-40B4-BE49-F238E27FC236}">
              <a16:creationId xmlns:a16="http://schemas.microsoft.com/office/drawing/2014/main" id="{5EF0058A-2BF2-4468-A040-B5AEE9D4366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89" name="Text Box 1">
          <a:extLst>
            <a:ext uri="{FF2B5EF4-FFF2-40B4-BE49-F238E27FC236}">
              <a16:creationId xmlns:a16="http://schemas.microsoft.com/office/drawing/2014/main" id="{5707CB90-1239-41DB-A208-BD79FF4F786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28D2B6D3-710C-475D-85A3-27BC9E9D613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442CAF82-2277-43CF-B8B8-C540B1D157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92" name="Text Box 1">
          <a:extLst>
            <a:ext uri="{FF2B5EF4-FFF2-40B4-BE49-F238E27FC236}">
              <a16:creationId xmlns:a16="http://schemas.microsoft.com/office/drawing/2014/main" id="{C96486B5-2D29-4941-B00F-4FA96A1B550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93" name="Text Box 1">
          <a:extLst>
            <a:ext uri="{FF2B5EF4-FFF2-40B4-BE49-F238E27FC236}">
              <a16:creationId xmlns:a16="http://schemas.microsoft.com/office/drawing/2014/main" id="{3E26A4BE-EA8F-4EDA-9A23-7618898B338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63933E8F-0E6E-489C-957C-77D102ED873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95" name="Text Box 1">
          <a:extLst>
            <a:ext uri="{FF2B5EF4-FFF2-40B4-BE49-F238E27FC236}">
              <a16:creationId xmlns:a16="http://schemas.microsoft.com/office/drawing/2014/main" id="{70394FC6-74B1-43D8-9260-9D6FF4F4791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3996" name="Text Box 1">
          <a:extLst>
            <a:ext uri="{FF2B5EF4-FFF2-40B4-BE49-F238E27FC236}">
              <a16:creationId xmlns:a16="http://schemas.microsoft.com/office/drawing/2014/main" id="{67C3A253-261C-45C4-974C-4FD3526C6CE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3997" name="Text Box 1">
          <a:extLst>
            <a:ext uri="{FF2B5EF4-FFF2-40B4-BE49-F238E27FC236}">
              <a16:creationId xmlns:a16="http://schemas.microsoft.com/office/drawing/2014/main" id="{AD9227AF-4B4A-4E3A-B452-FADE079842F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0F071B28-6BAD-478B-8C86-2BC1B4336CC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id="{1D873EF1-7655-4F89-A16D-0238E6542A7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000" name="Text Box 1">
          <a:extLst>
            <a:ext uri="{FF2B5EF4-FFF2-40B4-BE49-F238E27FC236}">
              <a16:creationId xmlns:a16="http://schemas.microsoft.com/office/drawing/2014/main" id="{57F39667-9959-4A76-BFF4-D58FA74685A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001" name="Text Box 1">
          <a:extLst>
            <a:ext uri="{FF2B5EF4-FFF2-40B4-BE49-F238E27FC236}">
              <a16:creationId xmlns:a16="http://schemas.microsoft.com/office/drawing/2014/main" id="{4B8EA529-C06A-42E9-8254-551C961FD90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7B77B987-A515-4CCA-BB7B-99E51122C05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03" name="Text Box 1">
          <a:extLst>
            <a:ext uri="{FF2B5EF4-FFF2-40B4-BE49-F238E27FC236}">
              <a16:creationId xmlns:a16="http://schemas.microsoft.com/office/drawing/2014/main" id="{79FEAF12-2542-43A9-9382-5B6EA518DC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04" name="Text Box 1">
          <a:extLst>
            <a:ext uri="{FF2B5EF4-FFF2-40B4-BE49-F238E27FC236}">
              <a16:creationId xmlns:a16="http://schemas.microsoft.com/office/drawing/2014/main" id="{7C39F0B8-45E6-4E80-BE13-D1C58CC5621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05" name="Text Box 1">
          <a:extLst>
            <a:ext uri="{FF2B5EF4-FFF2-40B4-BE49-F238E27FC236}">
              <a16:creationId xmlns:a16="http://schemas.microsoft.com/office/drawing/2014/main" id="{873AC42F-9C9A-4697-A8B2-C9ED0EA7219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6920CD20-C760-4CAF-90E4-51B60CFB7CC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07" name="Text Box 1">
          <a:extLst>
            <a:ext uri="{FF2B5EF4-FFF2-40B4-BE49-F238E27FC236}">
              <a16:creationId xmlns:a16="http://schemas.microsoft.com/office/drawing/2014/main" id="{BBCFDAE7-FB19-4E02-98CA-1C2A4B84246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08" name="Text Box 1">
          <a:extLst>
            <a:ext uri="{FF2B5EF4-FFF2-40B4-BE49-F238E27FC236}">
              <a16:creationId xmlns:a16="http://schemas.microsoft.com/office/drawing/2014/main" id="{B6007B56-F8C0-437C-B58C-59AA9F9FB7C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09" name="Text Box 1">
          <a:extLst>
            <a:ext uri="{FF2B5EF4-FFF2-40B4-BE49-F238E27FC236}">
              <a16:creationId xmlns:a16="http://schemas.microsoft.com/office/drawing/2014/main" id="{AC8AAAA6-F5C8-4D33-AB0F-6E2C6ED2CA8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204702C2-1F19-4D3D-B2C0-18E316737DD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11" name="Text Box 1">
          <a:extLst>
            <a:ext uri="{FF2B5EF4-FFF2-40B4-BE49-F238E27FC236}">
              <a16:creationId xmlns:a16="http://schemas.microsoft.com/office/drawing/2014/main" id="{F743F151-4FD7-455F-8DBE-7D7A6086B72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12" name="Text Box 1">
          <a:extLst>
            <a:ext uri="{FF2B5EF4-FFF2-40B4-BE49-F238E27FC236}">
              <a16:creationId xmlns:a16="http://schemas.microsoft.com/office/drawing/2014/main" id="{A5178A61-05A6-402E-B147-1DEBE1D67CD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4EAE84B0-8B7C-4963-B729-6701845E835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61FC28A9-0D43-4E28-88D3-85495E86FB2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15" name="Text Box 1">
          <a:extLst>
            <a:ext uri="{FF2B5EF4-FFF2-40B4-BE49-F238E27FC236}">
              <a16:creationId xmlns:a16="http://schemas.microsoft.com/office/drawing/2014/main" id="{DD6EF04B-7970-4652-8CE7-27E26ADC0B7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AEB94EFD-C6C0-419C-B659-0E896357B74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17" name="Text Box 1">
          <a:extLst>
            <a:ext uri="{FF2B5EF4-FFF2-40B4-BE49-F238E27FC236}">
              <a16:creationId xmlns:a16="http://schemas.microsoft.com/office/drawing/2014/main" id="{96541CE6-B5A7-4E27-9AC2-FFB192C566E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8CAA3613-7E8F-48B4-8C0C-D4500777F2F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C48317FC-CEDC-460B-897D-0C914531941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20" name="Text Box 1">
          <a:extLst>
            <a:ext uri="{FF2B5EF4-FFF2-40B4-BE49-F238E27FC236}">
              <a16:creationId xmlns:a16="http://schemas.microsoft.com/office/drawing/2014/main" id="{9C473E2D-756D-41F3-8EB2-7507BE525B4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21" name="Text Box 1">
          <a:extLst>
            <a:ext uri="{FF2B5EF4-FFF2-40B4-BE49-F238E27FC236}">
              <a16:creationId xmlns:a16="http://schemas.microsoft.com/office/drawing/2014/main" id="{504FE2C4-42A0-4BEA-AD24-9E3FDD89EB1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C471266E-A189-454D-A646-E02EC7A7CC8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23" name="Text Box 1">
          <a:extLst>
            <a:ext uri="{FF2B5EF4-FFF2-40B4-BE49-F238E27FC236}">
              <a16:creationId xmlns:a16="http://schemas.microsoft.com/office/drawing/2014/main" id="{030B43AD-BC13-4817-81E6-B02E5F15E95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24" name="Text Box 1">
          <a:extLst>
            <a:ext uri="{FF2B5EF4-FFF2-40B4-BE49-F238E27FC236}">
              <a16:creationId xmlns:a16="http://schemas.microsoft.com/office/drawing/2014/main" id="{1B9DE1C1-F266-44BD-8268-986E1690EE6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25" name="Text Box 1">
          <a:extLst>
            <a:ext uri="{FF2B5EF4-FFF2-40B4-BE49-F238E27FC236}">
              <a16:creationId xmlns:a16="http://schemas.microsoft.com/office/drawing/2014/main" id="{557347DC-47F3-483A-8BAD-D1EA18B5D94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D9C263AA-6F3B-43BB-BA02-F9C0172EE20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27" name="Text Box 1">
          <a:extLst>
            <a:ext uri="{FF2B5EF4-FFF2-40B4-BE49-F238E27FC236}">
              <a16:creationId xmlns:a16="http://schemas.microsoft.com/office/drawing/2014/main" id="{CB8F1EFC-F8F2-4D35-8375-F164EA9684F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28" name="Text Box 1">
          <a:extLst>
            <a:ext uri="{FF2B5EF4-FFF2-40B4-BE49-F238E27FC236}">
              <a16:creationId xmlns:a16="http://schemas.microsoft.com/office/drawing/2014/main" id="{F4D76250-6177-4308-A551-FA1FBCDA7F9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29" name="Text Box 1">
          <a:extLst>
            <a:ext uri="{FF2B5EF4-FFF2-40B4-BE49-F238E27FC236}">
              <a16:creationId xmlns:a16="http://schemas.microsoft.com/office/drawing/2014/main" id="{FFF8FEC4-D8DF-446B-A250-7E5610FFA61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98BC701F-B1D4-456E-A359-603271CB5E0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31" name="Text Box 1">
          <a:extLst>
            <a:ext uri="{FF2B5EF4-FFF2-40B4-BE49-F238E27FC236}">
              <a16:creationId xmlns:a16="http://schemas.microsoft.com/office/drawing/2014/main" id="{ADC54439-C6D1-4866-A4B7-52A50629E82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id="{DD3650CE-B174-48DE-A800-EE359B5D080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33" name="Text Box 1">
          <a:extLst>
            <a:ext uri="{FF2B5EF4-FFF2-40B4-BE49-F238E27FC236}">
              <a16:creationId xmlns:a16="http://schemas.microsoft.com/office/drawing/2014/main" id="{4BEF1921-E103-4A26-867E-48801A3B47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EED8FA35-2CA7-4EF1-94E9-BB08646FF58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35" name="Text Box 1">
          <a:extLst>
            <a:ext uri="{FF2B5EF4-FFF2-40B4-BE49-F238E27FC236}">
              <a16:creationId xmlns:a16="http://schemas.microsoft.com/office/drawing/2014/main" id="{D089526D-517E-4457-BAA2-CF291773270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36" name="Text Box 1">
          <a:extLst>
            <a:ext uri="{FF2B5EF4-FFF2-40B4-BE49-F238E27FC236}">
              <a16:creationId xmlns:a16="http://schemas.microsoft.com/office/drawing/2014/main" id="{2E4CCFCC-0FF0-41F3-A631-45A9AA0EBC6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37" name="Text Box 1">
          <a:extLst>
            <a:ext uri="{FF2B5EF4-FFF2-40B4-BE49-F238E27FC236}">
              <a16:creationId xmlns:a16="http://schemas.microsoft.com/office/drawing/2014/main" id="{922E9522-8ACD-4A52-9880-AE95548D21D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51573FC5-4482-4A1A-A226-C4F6A578F20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39" name="Text Box 1">
          <a:extLst>
            <a:ext uri="{FF2B5EF4-FFF2-40B4-BE49-F238E27FC236}">
              <a16:creationId xmlns:a16="http://schemas.microsoft.com/office/drawing/2014/main" id="{8FCA0A95-BFB9-4DB3-AAB9-4C9E22838C5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40" name="Text Box 1">
          <a:extLst>
            <a:ext uri="{FF2B5EF4-FFF2-40B4-BE49-F238E27FC236}">
              <a16:creationId xmlns:a16="http://schemas.microsoft.com/office/drawing/2014/main" id="{418F500A-FB97-4AE0-96C3-5A3C053BB0F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041" name="Text Box 1">
          <a:extLst>
            <a:ext uri="{FF2B5EF4-FFF2-40B4-BE49-F238E27FC236}">
              <a16:creationId xmlns:a16="http://schemas.microsoft.com/office/drawing/2014/main" id="{AB196D83-AFFF-476C-8190-7373AAEBD1D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E9F86ABC-0F59-4905-A713-661016147C0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43" name="Text Box 1">
          <a:extLst>
            <a:ext uri="{FF2B5EF4-FFF2-40B4-BE49-F238E27FC236}">
              <a16:creationId xmlns:a16="http://schemas.microsoft.com/office/drawing/2014/main" id="{65DF40BB-20A7-4F2E-B237-376F250B11B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44" name="Text Box 1">
          <a:extLst>
            <a:ext uri="{FF2B5EF4-FFF2-40B4-BE49-F238E27FC236}">
              <a16:creationId xmlns:a16="http://schemas.microsoft.com/office/drawing/2014/main" id="{DBA6DABC-53A9-4351-B749-B5B98B03F5D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45" name="Text Box 1">
          <a:extLst>
            <a:ext uri="{FF2B5EF4-FFF2-40B4-BE49-F238E27FC236}">
              <a16:creationId xmlns:a16="http://schemas.microsoft.com/office/drawing/2014/main" id="{5BC44A20-91AB-49E4-A698-185AF4AFBF1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AD0756A7-C125-4EF7-BFDB-968CFBF9EB1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47" name="Text Box 1">
          <a:extLst>
            <a:ext uri="{FF2B5EF4-FFF2-40B4-BE49-F238E27FC236}">
              <a16:creationId xmlns:a16="http://schemas.microsoft.com/office/drawing/2014/main" id="{9A056E49-3786-4E92-82FD-09C7FF02C8C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48" name="Text Box 1">
          <a:extLst>
            <a:ext uri="{FF2B5EF4-FFF2-40B4-BE49-F238E27FC236}">
              <a16:creationId xmlns:a16="http://schemas.microsoft.com/office/drawing/2014/main" id="{78A3677E-8132-4CB8-9CC5-2A83A96DF6A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49" name="Text Box 1">
          <a:extLst>
            <a:ext uri="{FF2B5EF4-FFF2-40B4-BE49-F238E27FC236}">
              <a16:creationId xmlns:a16="http://schemas.microsoft.com/office/drawing/2014/main" id="{875FE9CB-B4E4-4E61-BC64-29DF7CD9EE0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CA286DC9-DADC-48D2-9C83-DC12FA2984D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51" name="Text Box 1">
          <a:extLst>
            <a:ext uri="{FF2B5EF4-FFF2-40B4-BE49-F238E27FC236}">
              <a16:creationId xmlns:a16="http://schemas.microsoft.com/office/drawing/2014/main" id="{87D2B513-C992-4B47-AEBC-D2F2176A97A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52" name="Text Box 1">
          <a:extLst>
            <a:ext uri="{FF2B5EF4-FFF2-40B4-BE49-F238E27FC236}">
              <a16:creationId xmlns:a16="http://schemas.microsoft.com/office/drawing/2014/main" id="{683FB353-635E-4954-9639-3B699F471F9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53" name="Text Box 1">
          <a:extLst>
            <a:ext uri="{FF2B5EF4-FFF2-40B4-BE49-F238E27FC236}">
              <a16:creationId xmlns:a16="http://schemas.microsoft.com/office/drawing/2014/main" id="{1595453D-766E-4927-8E27-1ADCC178C7D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81876FFF-47CE-44C4-9AA3-5A745E2BD07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55" name="Text Box 1">
          <a:extLst>
            <a:ext uri="{FF2B5EF4-FFF2-40B4-BE49-F238E27FC236}">
              <a16:creationId xmlns:a16="http://schemas.microsoft.com/office/drawing/2014/main" id="{95B94393-3A3E-4849-8D20-88E79430B85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id="{9B3E41EA-2CE7-4D47-840B-2D76117F192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57" name="Text Box 1">
          <a:extLst>
            <a:ext uri="{FF2B5EF4-FFF2-40B4-BE49-F238E27FC236}">
              <a16:creationId xmlns:a16="http://schemas.microsoft.com/office/drawing/2014/main" id="{84FCDAB7-C935-430F-91E0-7C0F8F10B03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302107BC-FF17-4F7E-AAF7-3D38C14374E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59" name="Text Box 1">
          <a:extLst>
            <a:ext uri="{FF2B5EF4-FFF2-40B4-BE49-F238E27FC236}">
              <a16:creationId xmlns:a16="http://schemas.microsoft.com/office/drawing/2014/main" id="{DBC8BB20-99C7-4AC0-B5D9-8F60FA1C057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60" name="Text Box 1">
          <a:extLst>
            <a:ext uri="{FF2B5EF4-FFF2-40B4-BE49-F238E27FC236}">
              <a16:creationId xmlns:a16="http://schemas.microsoft.com/office/drawing/2014/main" id="{618FA85C-1996-4391-81D4-6360106E035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61" name="Text Box 1">
          <a:extLst>
            <a:ext uri="{FF2B5EF4-FFF2-40B4-BE49-F238E27FC236}">
              <a16:creationId xmlns:a16="http://schemas.microsoft.com/office/drawing/2014/main" id="{2B53D5B4-2A93-46D9-93A8-0AD7D45973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5D3F4152-CD92-4627-9FED-166D46FA8DC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63" name="Text Box 1">
          <a:extLst>
            <a:ext uri="{FF2B5EF4-FFF2-40B4-BE49-F238E27FC236}">
              <a16:creationId xmlns:a16="http://schemas.microsoft.com/office/drawing/2014/main" id="{A8EB451F-CF5B-4475-B6BA-BEA5DB4DD66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64" name="Text Box 1">
          <a:extLst>
            <a:ext uri="{FF2B5EF4-FFF2-40B4-BE49-F238E27FC236}">
              <a16:creationId xmlns:a16="http://schemas.microsoft.com/office/drawing/2014/main" id="{C278E8BD-6A91-48C7-9866-D6A5B469705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65" name="Text Box 1">
          <a:extLst>
            <a:ext uri="{FF2B5EF4-FFF2-40B4-BE49-F238E27FC236}">
              <a16:creationId xmlns:a16="http://schemas.microsoft.com/office/drawing/2014/main" id="{9C12FF22-DB91-4E3E-A0F6-C37BAFF5868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2B447684-2AE7-42A7-9F4A-23362AF98FA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67" name="Text Box 1">
          <a:extLst>
            <a:ext uri="{FF2B5EF4-FFF2-40B4-BE49-F238E27FC236}">
              <a16:creationId xmlns:a16="http://schemas.microsoft.com/office/drawing/2014/main" id="{B6E7EBDF-A3F8-4071-8FD1-AD25DB3F6C5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68" name="Text Box 1">
          <a:extLst>
            <a:ext uri="{FF2B5EF4-FFF2-40B4-BE49-F238E27FC236}">
              <a16:creationId xmlns:a16="http://schemas.microsoft.com/office/drawing/2014/main" id="{4B65E398-4C14-4ACE-A593-3FA8C993FB0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69" name="Text Box 1">
          <a:extLst>
            <a:ext uri="{FF2B5EF4-FFF2-40B4-BE49-F238E27FC236}">
              <a16:creationId xmlns:a16="http://schemas.microsoft.com/office/drawing/2014/main" id="{D17F4E6A-D1D6-4460-93C1-488F822AA67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CD9B5496-56EE-4304-B2DC-5B71ED9594E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71" name="Text Box 1">
          <a:extLst>
            <a:ext uri="{FF2B5EF4-FFF2-40B4-BE49-F238E27FC236}">
              <a16:creationId xmlns:a16="http://schemas.microsoft.com/office/drawing/2014/main" id="{8ED6BCC6-80DA-4B32-8E05-7EC215CDB21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72" name="Text Box 1">
          <a:extLst>
            <a:ext uri="{FF2B5EF4-FFF2-40B4-BE49-F238E27FC236}">
              <a16:creationId xmlns:a16="http://schemas.microsoft.com/office/drawing/2014/main" id="{64B24E4F-BBA0-4FC3-9B91-2884D808E1C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73" name="Text Box 1">
          <a:extLst>
            <a:ext uri="{FF2B5EF4-FFF2-40B4-BE49-F238E27FC236}">
              <a16:creationId xmlns:a16="http://schemas.microsoft.com/office/drawing/2014/main" id="{93A353A0-493A-4DE5-88FB-E526D6889E1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74" name="Text Box 1">
          <a:extLst>
            <a:ext uri="{FF2B5EF4-FFF2-40B4-BE49-F238E27FC236}">
              <a16:creationId xmlns:a16="http://schemas.microsoft.com/office/drawing/2014/main" id="{5FE7787B-1856-465B-AE50-EEE77A2B895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75" name="Text Box 1">
          <a:extLst>
            <a:ext uri="{FF2B5EF4-FFF2-40B4-BE49-F238E27FC236}">
              <a16:creationId xmlns:a16="http://schemas.microsoft.com/office/drawing/2014/main" id="{78C1A652-3D27-47FE-A1DF-9F8218C0CD4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76" name="Text Box 1">
          <a:extLst>
            <a:ext uri="{FF2B5EF4-FFF2-40B4-BE49-F238E27FC236}">
              <a16:creationId xmlns:a16="http://schemas.microsoft.com/office/drawing/2014/main" id="{0F741617-F81B-4F5D-BFF1-E98564960EA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77" name="Text Box 1">
          <a:extLst>
            <a:ext uri="{FF2B5EF4-FFF2-40B4-BE49-F238E27FC236}">
              <a16:creationId xmlns:a16="http://schemas.microsoft.com/office/drawing/2014/main" id="{0CDE227E-F1EC-463F-BFD5-99AA88B316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78" name="Text Box 1">
          <a:extLst>
            <a:ext uri="{FF2B5EF4-FFF2-40B4-BE49-F238E27FC236}">
              <a16:creationId xmlns:a16="http://schemas.microsoft.com/office/drawing/2014/main" id="{C50808B3-7E7A-48EC-BFB2-E9686F4EE19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79" name="Text Box 1">
          <a:extLst>
            <a:ext uri="{FF2B5EF4-FFF2-40B4-BE49-F238E27FC236}">
              <a16:creationId xmlns:a16="http://schemas.microsoft.com/office/drawing/2014/main" id="{D9E7FB8F-B363-4DD7-B90E-50993326FC4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80" name="Text Box 1">
          <a:extLst>
            <a:ext uri="{FF2B5EF4-FFF2-40B4-BE49-F238E27FC236}">
              <a16:creationId xmlns:a16="http://schemas.microsoft.com/office/drawing/2014/main" id="{9C8F149A-F7BB-4489-9EF9-F9D27BE0D58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81" name="Text Box 1">
          <a:extLst>
            <a:ext uri="{FF2B5EF4-FFF2-40B4-BE49-F238E27FC236}">
              <a16:creationId xmlns:a16="http://schemas.microsoft.com/office/drawing/2014/main" id="{6A9A5D5A-B14F-4997-AC13-819F5A86369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82" name="Text Box 1">
          <a:extLst>
            <a:ext uri="{FF2B5EF4-FFF2-40B4-BE49-F238E27FC236}">
              <a16:creationId xmlns:a16="http://schemas.microsoft.com/office/drawing/2014/main" id="{5FAA0CD6-4BD8-4139-ADBA-E2F3D88D99E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83" name="Text Box 1">
          <a:extLst>
            <a:ext uri="{FF2B5EF4-FFF2-40B4-BE49-F238E27FC236}">
              <a16:creationId xmlns:a16="http://schemas.microsoft.com/office/drawing/2014/main" id="{E8A68C22-CD4F-440D-B5EA-D826BEC61E9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84" name="Text Box 1">
          <a:extLst>
            <a:ext uri="{FF2B5EF4-FFF2-40B4-BE49-F238E27FC236}">
              <a16:creationId xmlns:a16="http://schemas.microsoft.com/office/drawing/2014/main" id="{029B8A15-30C4-43F2-B7E7-BE59EE79FBE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085" name="Text Box 1">
          <a:extLst>
            <a:ext uri="{FF2B5EF4-FFF2-40B4-BE49-F238E27FC236}">
              <a16:creationId xmlns:a16="http://schemas.microsoft.com/office/drawing/2014/main" id="{597A5DCD-4392-47CA-BFF6-47CBF770A08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086" name="Text Box 1">
          <a:extLst>
            <a:ext uri="{FF2B5EF4-FFF2-40B4-BE49-F238E27FC236}">
              <a16:creationId xmlns:a16="http://schemas.microsoft.com/office/drawing/2014/main" id="{4B359FBE-586C-4CEB-A441-7BD8D85285F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087" name="Text Box 1">
          <a:extLst>
            <a:ext uri="{FF2B5EF4-FFF2-40B4-BE49-F238E27FC236}">
              <a16:creationId xmlns:a16="http://schemas.microsoft.com/office/drawing/2014/main" id="{5D2B707D-9BE6-4112-B00B-F2865AE619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088" name="Text Box 1">
          <a:extLst>
            <a:ext uri="{FF2B5EF4-FFF2-40B4-BE49-F238E27FC236}">
              <a16:creationId xmlns:a16="http://schemas.microsoft.com/office/drawing/2014/main" id="{2AE1D606-9022-4A39-AA61-7CA031F7BD5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089" name="Text Box 1">
          <a:extLst>
            <a:ext uri="{FF2B5EF4-FFF2-40B4-BE49-F238E27FC236}">
              <a16:creationId xmlns:a16="http://schemas.microsoft.com/office/drawing/2014/main" id="{BD5F6078-F6E6-4701-A09F-DA9ED1D6A36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90" name="Text Box 1">
          <a:extLst>
            <a:ext uri="{FF2B5EF4-FFF2-40B4-BE49-F238E27FC236}">
              <a16:creationId xmlns:a16="http://schemas.microsoft.com/office/drawing/2014/main" id="{ACFDCEF1-4864-49B8-B1F5-928DD7B3BA2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91" name="Text Box 1">
          <a:extLst>
            <a:ext uri="{FF2B5EF4-FFF2-40B4-BE49-F238E27FC236}">
              <a16:creationId xmlns:a16="http://schemas.microsoft.com/office/drawing/2014/main" id="{315D05BB-7F22-44ED-BBDA-B08FC265D67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92" name="Text Box 1">
          <a:extLst>
            <a:ext uri="{FF2B5EF4-FFF2-40B4-BE49-F238E27FC236}">
              <a16:creationId xmlns:a16="http://schemas.microsoft.com/office/drawing/2014/main" id="{683F1B90-AF86-47A4-B36A-7639A0147A1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93" name="Text Box 1">
          <a:extLst>
            <a:ext uri="{FF2B5EF4-FFF2-40B4-BE49-F238E27FC236}">
              <a16:creationId xmlns:a16="http://schemas.microsoft.com/office/drawing/2014/main" id="{D439E103-0612-4ED7-83EF-32638C0E90C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94" name="Text Box 1">
          <a:extLst>
            <a:ext uri="{FF2B5EF4-FFF2-40B4-BE49-F238E27FC236}">
              <a16:creationId xmlns:a16="http://schemas.microsoft.com/office/drawing/2014/main" id="{80D985D1-D6A3-4743-95C2-511BDE4A085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95" name="Text Box 1">
          <a:extLst>
            <a:ext uri="{FF2B5EF4-FFF2-40B4-BE49-F238E27FC236}">
              <a16:creationId xmlns:a16="http://schemas.microsoft.com/office/drawing/2014/main" id="{0D469304-BD05-486D-82E1-52ED64F839B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96" name="Text Box 1">
          <a:extLst>
            <a:ext uri="{FF2B5EF4-FFF2-40B4-BE49-F238E27FC236}">
              <a16:creationId xmlns:a16="http://schemas.microsoft.com/office/drawing/2014/main" id="{81571AF8-C609-48A4-87BF-94DBF267A06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97" name="Text Box 1">
          <a:extLst>
            <a:ext uri="{FF2B5EF4-FFF2-40B4-BE49-F238E27FC236}">
              <a16:creationId xmlns:a16="http://schemas.microsoft.com/office/drawing/2014/main" id="{2E773A75-BF27-45AF-ACB7-0C743AB189D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098" name="Text Box 1">
          <a:extLst>
            <a:ext uri="{FF2B5EF4-FFF2-40B4-BE49-F238E27FC236}">
              <a16:creationId xmlns:a16="http://schemas.microsoft.com/office/drawing/2014/main" id="{60D796AE-8D62-4319-AD44-514CA29CC9D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099" name="Text Box 1">
          <a:extLst>
            <a:ext uri="{FF2B5EF4-FFF2-40B4-BE49-F238E27FC236}">
              <a16:creationId xmlns:a16="http://schemas.microsoft.com/office/drawing/2014/main" id="{10596E3D-8D22-4898-87EE-DDB39FCAABB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00" name="Text Box 1">
          <a:extLst>
            <a:ext uri="{FF2B5EF4-FFF2-40B4-BE49-F238E27FC236}">
              <a16:creationId xmlns:a16="http://schemas.microsoft.com/office/drawing/2014/main" id="{F8DD85A0-6F8F-4BEA-92CD-FDC9793C2B7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01" name="Text Box 1">
          <a:extLst>
            <a:ext uri="{FF2B5EF4-FFF2-40B4-BE49-F238E27FC236}">
              <a16:creationId xmlns:a16="http://schemas.microsoft.com/office/drawing/2014/main" id="{AA95AB71-02E8-4B3A-AB60-3E1326AF90D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02" name="Text Box 1">
          <a:extLst>
            <a:ext uri="{FF2B5EF4-FFF2-40B4-BE49-F238E27FC236}">
              <a16:creationId xmlns:a16="http://schemas.microsoft.com/office/drawing/2014/main" id="{01110DC0-77B1-4A49-BA01-DA0A44F0EFA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03" name="Text Box 1">
          <a:extLst>
            <a:ext uri="{FF2B5EF4-FFF2-40B4-BE49-F238E27FC236}">
              <a16:creationId xmlns:a16="http://schemas.microsoft.com/office/drawing/2014/main" id="{3580BC95-9476-4194-A94D-C4AA9B532EB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04" name="Text Box 1">
          <a:extLst>
            <a:ext uri="{FF2B5EF4-FFF2-40B4-BE49-F238E27FC236}">
              <a16:creationId xmlns:a16="http://schemas.microsoft.com/office/drawing/2014/main" id="{B85CABCC-2514-4D84-8D10-2D2BD61B96A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05" name="Text Box 1">
          <a:extLst>
            <a:ext uri="{FF2B5EF4-FFF2-40B4-BE49-F238E27FC236}">
              <a16:creationId xmlns:a16="http://schemas.microsoft.com/office/drawing/2014/main" id="{A054457D-B71B-4E17-AE4D-EAAC19438CE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06" name="Text Box 1">
          <a:extLst>
            <a:ext uri="{FF2B5EF4-FFF2-40B4-BE49-F238E27FC236}">
              <a16:creationId xmlns:a16="http://schemas.microsoft.com/office/drawing/2014/main" id="{FF25803B-B4A0-4C26-87BF-A7CFC4480B0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07" name="Text Box 1">
          <a:extLst>
            <a:ext uri="{FF2B5EF4-FFF2-40B4-BE49-F238E27FC236}">
              <a16:creationId xmlns:a16="http://schemas.microsoft.com/office/drawing/2014/main" id="{301AA3DE-D0BA-41CB-8063-E554F6159E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08" name="Text Box 1">
          <a:extLst>
            <a:ext uri="{FF2B5EF4-FFF2-40B4-BE49-F238E27FC236}">
              <a16:creationId xmlns:a16="http://schemas.microsoft.com/office/drawing/2014/main" id="{1031670C-D6E7-4677-B703-73AC0718E30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09" name="Text Box 1">
          <a:extLst>
            <a:ext uri="{FF2B5EF4-FFF2-40B4-BE49-F238E27FC236}">
              <a16:creationId xmlns:a16="http://schemas.microsoft.com/office/drawing/2014/main" id="{E9CD9273-DD6E-4009-A34F-D45835FF02A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10" name="Text Box 1">
          <a:extLst>
            <a:ext uri="{FF2B5EF4-FFF2-40B4-BE49-F238E27FC236}">
              <a16:creationId xmlns:a16="http://schemas.microsoft.com/office/drawing/2014/main" id="{3B57FD7A-E686-4B49-835E-848474BD15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11" name="Text Box 1">
          <a:extLst>
            <a:ext uri="{FF2B5EF4-FFF2-40B4-BE49-F238E27FC236}">
              <a16:creationId xmlns:a16="http://schemas.microsoft.com/office/drawing/2014/main" id="{E8316DAF-B17A-405E-A905-DCEE8BBAB5F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12" name="Text Box 1">
          <a:extLst>
            <a:ext uri="{FF2B5EF4-FFF2-40B4-BE49-F238E27FC236}">
              <a16:creationId xmlns:a16="http://schemas.microsoft.com/office/drawing/2014/main" id="{46623B45-0341-4157-A58E-E69AFBB1263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13" name="Text Box 1">
          <a:extLst>
            <a:ext uri="{FF2B5EF4-FFF2-40B4-BE49-F238E27FC236}">
              <a16:creationId xmlns:a16="http://schemas.microsoft.com/office/drawing/2014/main" id="{A208980A-61CB-46E2-8B68-0EDF7A3D172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14" name="Text Box 1">
          <a:extLst>
            <a:ext uri="{FF2B5EF4-FFF2-40B4-BE49-F238E27FC236}">
              <a16:creationId xmlns:a16="http://schemas.microsoft.com/office/drawing/2014/main" id="{7BE09374-C60B-47E9-94BE-53137446C37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15" name="Text Box 1">
          <a:extLst>
            <a:ext uri="{FF2B5EF4-FFF2-40B4-BE49-F238E27FC236}">
              <a16:creationId xmlns:a16="http://schemas.microsoft.com/office/drawing/2014/main" id="{8B872453-C1AB-4C74-84FF-53D22BD2814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16" name="Text Box 1">
          <a:extLst>
            <a:ext uri="{FF2B5EF4-FFF2-40B4-BE49-F238E27FC236}">
              <a16:creationId xmlns:a16="http://schemas.microsoft.com/office/drawing/2014/main" id="{DC6B32A3-BE9C-4946-AE45-E491B28BC5D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17" name="Text Box 1">
          <a:extLst>
            <a:ext uri="{FF2B5EF4-FFF2-40B4-BE49-F238E27FC236}">
              <a16:creationId xmlns:a16="http://schemas.microsoft.com/office/drawing/2014/main" id="{284ED779-61AF-473F-8337-10D15A8C495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18" name="Text Box 1">
          <a:extLst>
            <a:ext uri="{FF2B5EF4-FFF2-40B4-BE49-F238E27FC236}">
              <a16:creationId xmlns:a16="http://schemas.microsoft.com/office/drawing/2014/main" id="{7F54475B-0F8A-4880-A2E7-005317EFD12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19" name="Text Box 1">
          <a:extLst>
            <a:ext uri="{FF2B5EF4-FFF2-40B4-BE49-F238E27FC236}">
              <a16:creationId xmlns:a16="http://schemas.microsoft.com/office/drawing/2014/main" id="{E156BB15-73E6-458F-8989-B0BFB1F9777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20" name="Text Box 1">
          <a:extLst>
            <a:ext uri="{FF2B5EF4-FFF2-40B4-BE49-F238E27FC236}">
              <a16:creationId xmlns:a16="http://schemas.microsoft.com/office/drawing/2014/main" id="{97FCC665-D2ED-4A63-9C6B-CE84197E2FE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21" name="Text Box 1">
          <a:extLst>
            <a:ext uri="{FF2B5EF4-FFF2-40B4-BE49-F238E27FC236}">
              <a16:creationId xmlns:a16="http://schemas.microsoft.com/office/drawing/2014/main" id="{CC64B3A0-39C1-4A18-9ABF-45BB2C11644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22" name="Text Box 1">
          <a:extLst>
            <a:ext uri="{FF2B5EF4-FFF2-40B4-BE49-F238E27FC236}">
              <a16:creationId xmlns:a16="http://schemas.microsoft.com/office/drawing/2014/main" id="{98543F95-BB4C-46B4-A110-D3F2C1E56B2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23" name="Text Box 1">
          <a:extLst>
            <a:ext uri="{FF2B5EF4-FFF2-40B4-BE49-F238E27FC236}">
              <a16:creationId xmlns:a16="http://schemas.microsoft.com/office/drawing/2014/main" id="{F14A1252-DD99-4DC6-8E24-F01B5F049B2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24" name="Text Box 1">
          <a:extLst>
            <a:ext uri="{FF2B5EF4-FFF2-40B4-BE49-F238E27FC236}">
              <a16:creationId xmlns:a16="http://schemas.microsoft.com/office/drawing/2014/main" id="{D55286B3-4EBD-4BAC-B928-A8CDBFDA38D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25" name="Text Box 1">
          <a:extLst>
            <a:ext uri="{FF2B5EF4-FFF2-40B4-BE49-F238E27FC236}">
              <a16:creationId xmlns:a16="http://schemas.microsoft.com/office/drawing/2014/main" id="{43DA1235-595F-48E7-ABC5-84587726AD5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26" name="Text Box 1">
          <a:extLst>
            <a:ext uri="{FF2B5EF4-FFF2-40B4-BE49-F238E27FC236}">
              <a16:creationId xmlns:a16="http://schemas.microsoft.com/office/drawing/2014/main" id="{6EBDFFF5-EB29-4542-B1CA-A4273E9EA74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27" name="Text Box 1">
          <a:extLst>
            <a:ext uri="{FF2B5EF4-FFF2-40B4-BE49-F238E27FC236}">
              <a16:creationId xmlns:a16="http://schemas.microsoft.com/office/drawing/2014/main" id="{9A6B0B32-B1FC-4F34-8B42-934936F7896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28" name="Text Box 1">
          <a:extLst>
            <a:ext uri="{FF2B5EF4-FFF2-40B4-BE49-F238E27FC236}">
              <a16:creationId xmlns:a16="http://schemas.microsoft.com/office/drawing/2014/main" id="{68A9E7AA-24DA-4498-9728-E87D9BD2AB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129" name="Text Box 1">
          <a:extLst>
            <a:ext uri="{FF2B5EF4-FFF2-40B4-BE49-F238E27FC236}">
              <a16:creationId xmlns:a16="http://schemas.microsoft.com/office/drawing/2014/main" id="{18EFB7C9-5A4D-4D3A-90B5-06D775649E6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30" name="Text Box 1">
          <a:extLst>
            <a:ext uri="{FF2B5EF4-FFF2-40B4-BE49-F238E27FC236}">
              <a16:creationId xmlns:a16="http://schemas.microsoft.com/office/drawing/2014/main" id="{DCE90B1A-B16C-44A3-A55F-9A52287D931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31" name="Text Box 1">
          <a:extLst>
            <a:ext uri="{FF2B5EF4-FFF2-40B4-BE49-F238E27FC236}">
              <a16:creationId xmlns:a16="http://schemas.microsoft.com/office/drawing/2014/main" id="{DF647F42-0546-4C70-B94C-46BC22F78D6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32" name="Text Box 1">
          <a:extLst>
            <a:ext uri="{FF2B5EF4-FFF2-40B4-BE49-F238E27FC236}">
              <a16:creationId xmlns:a16="http://schemas.microsoft.com/office/drawing/2014/main" id="{6D3E2349-9711-4910-849A-A940B8D4616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33" name="Text Box 1">
          <a:extLst>
            <a:ext uri="{FF2B5EF4-FFF2-40B4-BE49-F238E27FC236}">
              <a16:creationId xmlns:a16="http://schemas.microsoft.com/office/drawing/2014/main" id="{1AC5BD20-6B51-4A8A-A515-FCB23C1B284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34" name="Text Box 1">
          <a:extLst>
            <a:ext uri="{FF2B5EF4-FFF2-40B4-BE49-F238E27FC236}">
              <a16:creationId xmlns:a16="http://schemas.microsoft.com/office/drawing/2014/main" id="{7DE38182-55A5-41A4-9F75-0F4CA9C9B11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35" name="Text Box 1">
          <a:extLst>
            <a:ext uri="{FF2B5EF4-FFF2-40B4-BE49-F238E27FC236}">
              <a16:creationId xmlns:a16="http://schemas.microsoft.com/office/drawing/2014/main" id="{12663B62-3C3C-491C-BFD1-DB812252A81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36" name="Text Box 1">
          <a:extLst>
            <a:ext uri="{FF2B5EF4-FFF2-40B4-BE49-F238E27FC236}">
              <a16:creationId xmlns:a16="http://schemas.microsoft.com/office/drawing/2014/main" id="{CCF4A5C8-5D24-4203-A11E-F2BB91110C3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37" name="Text Box 1">
          <a:extLst>
            <a:ext uri="{FF2B5EF4-FFF2-40B4-BE49-F238E27FC236}">
              <a16:creationId xmlns:a16="http://schemas.microsoft.com/office/drawing/2014/main" id="{D8FDEDE3-C620-4E0B-963F-0DF5A101439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38" name="Text Box 1">
          <a:extLst>
            <a:ext uri="{FF2B5EF4-FFF2-40B4-BE49-F238E27FC236}">
              <a16:creationId xmlns:a16="http://schemas.microsoft.com/office/drawing/2014/main" id="{6A4CC2E4-A949-44AB-B972-8646D8A0637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39" name="Text Box 1">
          <a:extLst>
            <a:ext uri="{FF2B5EF4-FFF2-40B4-BE49-F238E27FC236}">
              <a16:creationId xmlns:a16="http://schemas.microsoft.com/office/drawing/2014/main" id="{91D346BA-1DC8-4C81-ACA1-AD726E611F0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40" name="Text Box 1">
          <a:extLst>
            <a:ext uri="{FF2B5EF4-FFF2-40B4-BE49-F238E27FC236}">
              <a16:creationId xmlns:a16="http://schemas.microsoft.com/office/drawing/2014/main" id="{038D1270-A954-43D9-AFBA-098C6F7EAC0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41" name="Text Box 1">
          <a:extLst>
            <a:ext uri="{FF2B5EF4-FFF2-40B4-BE49-F238E27FC236}">
              <a16:creationId xmlns:a16="http://schemas.microsoft.com/office/drawing/2014/main" id="{81083FE1-5C73-4620-A0A0-4F13D5633B3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42" name="Text Box 1">
          <a:extLst>
            <a:ext uri="{FF2B5EF4-FFF2-40B4-BE49-F238E27FC236}">
              <a16:creationId xmlns:a16="http://schemas.microsoft.com/office/drawing/2014/main" id="{1A1FC984-602C-4BDB-9D4E-78AD51A0A28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43" name="Text Box 1">
          <a:extLst>
            <a:ext uri="{FF2B5EF4-FFF2-40B4-BE49-F238E27FC236}">
              <a16:creationId xmlns:a16="http://schemas.microsoft.com/office/drawing/2014/main" id="{7C952673-08DE-489C-8B0E-4AC4BE063AE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44" name="Text Box 1">
          <a:extLst>
            <a:ext uri="{FF2B5EF4-FFF2-40B4-BE49-F238E27FC236}">
              <a16:creationId xmlns:a16="http://schemas.microsoft.com/office/drawing/2014/main" id="{40F1C171-689D-46FB-A86A-7749FF7894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45" name="Text Box 1">
          <a:extLst>
            <a:ext uri="{FF2B5EF4-FFF2-40B4-BE49-F238E27FC236}">
              <a16:creationId xmlns:a16="http://schemas.microsoft.com/office/drawing/2014/main" id="{843E16CF-79E6-4DC6-A672-25EC2B06E15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46" name="Text Box 1">
          <a:extLst>
            <a:ext uri="{FF2B5EF4-FFF2-40B4-BE49-F238E27FC236}">
              <a16:creationId xmlns:a16="http://schemas.microsoft.com/office/drawing/2014/main" id="{F45976AD-281D-460F-A034-88797DE301F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47" name="Text Box 1">
          <a:extLst>
            <a:ext uri="{FF2B5EF4-FFF2-40B4-BE49-F238E27FC236}">
              <a16:creationId xmlns:a16="http://schemas.microsoft.com/office/drawing/2014/main" id="{91FB1324-AFFF-4FCB-9A5E-6D671AFFFF9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48" name="Text Box 1">
          <a:extLst>
            <a:ext uri="{FF2B5EF4-FFF2-40B4-BE49-F238E27FC236}">
              <a16:creationId xmlns:a16="http://schemas.microsoft.com/office/drawing/2014/main" id="{C4B1D0AF-4AA9-4AF4-821E-689BC30425C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49" name="Text Box 1">
          <a:extLst>
            <a:ext uri="{FF2B5EF4-FFF2-40B4-BE49-F238E27FC236}">
              <a16:creationId xmlns:a16="http://schemas.microsoft.com/office/drawing/2014/main" id="{46DF0CD6-EF1F-453C-AC05-512913FA1AA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50" name="Text Box 1">
          <a:extLst>
            <a:ext uri="{FF2B5EF4-FFF2-40B4-BE49-F238E27FC236}">
              <a16:creationId xmlns:a16="http://schemas.microsoft.com/office/drawing/2014/main" id="{397C9F9F-D31D-454C-95C6-5D849246575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51" name="Text Box 1">
          <a:extLst>
            <a:ext uri="{FF2B5EF4-FFF2-40B4-BE49-F238E27FC236}">
              <a16:creationId xmlns:a16="http://schemas.microsoft.com/office/drawing/2014/main" id="{92DA3777-A742-4F86-9C59-F89E0B0C31F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52" name="Text Box 1">
          <a:extLst>
            <a:ext uri="{FF2B5EF4-FFF2-40B4-BE49-F238E27FC236}">
              <a16:creationId xmlns:a16="http://schemas.microsoft.com/office/drawing/2014/main" id="{345762B9-CD6A-40D5-A159-226E84E4FC6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53" name="Text Box 1">
          <a:extLst>
            <a:ext uri="{FF2B5EF4-FFF2-40B4-BE49-F238E27FC236}">
              <a16:creationId xmlns:a16="http://schemas.microsoft.com/office/drawing/2014/main" id="{A1050BD9-4063-4F8C-9284-05A91FD7056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54" name="Text Box 1">
          <a:extLst>
            <a:ext uri="{FF2B5EF4-FFF2-40B4-BE49-F238E27FC236}">
              <a16:creationId xmlns:a16="http://schemas.microsoft.com/office/drawing/2014/main" id="{3115FBC2-4394-43DC-9064-D9693A55914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55" name="Text Box 1">
          <a:extLst>
            <a:ext uri="{FF2B5EF4-FFF2-40B4-BE49-F238E27FC236}">
              <a16:creationId xmlns:a16="http://schemas.microsoft.com/office/drawing/2014/main" id="{3A8153DE-BB69-4595-9D2A-52F829A8B3B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56" name="Text Box 1">
          <a:extLst>
            <a:ext uri="{FF2B5EF4-FFF2-40B4-BE49-F238E27FC236}">
              <a16:creationId xmlns:a16="http://schemas.microsoft.com/office/drawing/2014/main" id="{4D81DFC1-EC37-438D-873B-262CD898DFE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57" name="Text Box 1">
          <a:extLst>
            <a:ext uri="{FF2B5EF4-FFF2-40B4-BE49-F238E27FC236}">
              <a16:creationId xmlns:a16="http://schemas.microsoft.com/office/drawing/2014/main" id="{772E3287-A32D-4375-BAC3-6FBB0A652D0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58" name="Text Box 1">
          <a:extLst>
            <a:ext uri="{FF2B5EF4-FFF2-40B4-BE49-F238E27FC236}">
              <a16:creationId xmlns:a16="http://schemas.microsoft.com/office/drawing/2014/main" id="{642D3E76-DC3F-4379-815A-498307F2C98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59" name="Text Box 1">
          <a:extLst>
            <a:ext uri="{FF2B5EF4-FFF2-40B4-BE49-F238E27FC236}">
              <a16:creationId xmlns:a16="http://schemas.microsoft.com/office/drawing/2014/main" id="{1E45CFE3-51E8-439E-8414-95FFA85DBA3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60" name="Text Box 1">
          <a:extLst>
            <a:ext uri="{FF2B5EF4-FFF2-40B4-BE49-F238E27FC236}">
              <a16:creationId xmlns:a16="http://schemas.microsoft.com/office/drawing/2014/main" id="{25350937-826E-4304-B92D-646407091AB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61" name="Text Box 1">
          <a:extLst>
            <a:ext uri="{FF2B5EF4-FFF2-40B4-BE49-F238E27FC236}">
              <a16:creationId xmlns:a16="http://schemas.microsoft.com/office/drawing/2014/main" id="{C61F714F-D317-404A-BFFD-234AFC8884C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62" name="Text Box 1">
          <a:extLst>
            <a:ext uri="{FF2B5EF4-FFF2-40B4-BE49-F238E27FC236}">
              <a16:creationId xmlns:a16="http://schemas.microsoft.com/office/drawing/2014/main" id="{54EF248B-C435-474E-82F6-AEF78E9E66B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63" name="Text Box 1">
          <a:extLst>
            <a:ext uri="{FF2B5EF4-FFF2-40B4-BE49-F238E27FC236}">
              <a16:creationId xmlns:a16="http://schemas.microsoft.com/office/drawing/2014/main" id="{8407355C-2120-4D75-A1F5-76DAD98D10D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164" name="Text Box 1">
          <a:extLst>
            <a:ext uri="{FF2B5EF4-FFF2-40B4-BE49-F238E27FC236}">
              <a16:creationId xmlns:a16="http://schemas.microsoft.com/office/drawing/2014/main" id="{BDB5742A-6992-40F7-A17B-2B4E706386D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65" name="Text Box 1">
          <a:extLst>
            <a:ext uri="{FF2B5EF4-FFF2-40B4-BE49-F238E27FC236}">
              <a16:creationId xmlns:a16="http://schemas.microsoft.com/office/drawing/2014/main" id="{E0CFD1DB-21F3-45D0-8D53-7E3D748A50A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66" name="Text Box 1">
          <a:extLst>
            <a:ext uri="{FF2B5EF4-FFF2-40B4-BE49-F238E27FC236}">
              <a16:creationId xmlns:a16="http://schemas.microsoft.com/office/drawing/2014/main" id="{5A8E5286-5FF3-4F28-A9A4-05020CBC8C2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67" name="Text Box 1">
          <a:extLst>
            <a:ext uri="{FF2B5EF4-FFF2-40B4-BE49-F238E27FC236}">
              <a16:creationId xmlns:a16="http://schemas.microsoft.com/office/drawing/2014/main" id="{5B3348BF-FCB5-4C98-8641-C882CAFBB02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68" name="Text Box 1">
          <a:extLst>
            <a:ext uri="{FF2B5EF4-FFF2-40B4-BE49-F238E27FC236}">
              <a16:creationId xmlns:a16="http://schemas.microsoft.com/office/drawing/2014/main" id="{870B50C4-C601-44AC-9ACC-46B4C73EE0E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69" name="Text Box 1">
          <a:extLst>
            <a:ext uri="{FF2B5EF4-FFF2-40B4-BE49-F238E27FC236}">
              <a16:creationId xmlns:a16="http://schemas.microsoft.com/office/drawing/2014/main" id="{5AAB0225-50AE-457A-8F11-22DED70B9B3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70" name="Text Box 1">
          <a:extLst>
            <a:ext uri="{FF2B5EF4-FFF2-40B4-BE49-F238E27FC236}">
              <a16:creationId xmlns:a16="http://schemas.microsoft.com/office/drawing/2014/main" id="{D67AB0D7-DEFD-47FF-AB12-38B404B4F47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71" name="Text Box 1">
          <a:extLst>
            <a:ext uri="{FF2B5EF4-FFF2-40B4-BE49-F238E27FC236}">
              <a16:creationId xmlns:a16="http://schemas.microsoft.com/office/drawing/2014/main" id="{E49530D4-BCBF-42B7-AC08-83002F0D4BB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72" name="Text Box 1">
          <a:extLst>
            <a:ext uri="{FF2B5EF4-FFF2-40B4-BE49-F238E27FC236}">
              <a16:creationId xmlns:a16="http://schemas.microsoft.com/office/drawing/2014/main" id="{187BDA8D-B900-46C9-9FC7-41EBD9E1785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73" name="Text Box 1">
          <a:extLst>
            <a:ext uri="{FF2B5EF4-FFF2-40B4-BE49-F238E27FC236}">
              <a16:creationId xmlns:a16="http://schemas.microsoft.com/office/drawing/2014/main" id="{CEAC8FA8-C798-4CE8-9897-BC96CE3C67D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174" name="Text Box 1">
          <a:extLst>
            <a:ext uri="{FF2B5EF4-FFF2-40B4-BE49-F238E27FC236}">
              <a16:creationId xmlns:a16="http://schemas.microsoft.com/office/drawing/2014/main" id="{EF7E4777-E5F6-4BCF-BD28-BB4E9588A8B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175" name="Text Box 1">
          <a:extLst>
            <a:ext uri="{FF2B5EF4-FFF2-40B4-BE49-F238E27FC236}">
              <a16:creationId xmlns:a16="http://schemas.microsoft.com/office/drawing/2014/main" id="{9AA0C300-C397-4E31-B3E1-A3AE5F5CAF8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176" name="Text Box 1">
          <a:extLst>
            <a:ext uri="{FF2B5EF4-FFF2-40B4-BE49-F238E27FC236}">
              <a16:creationId xmlns:a16="http://schemas.microsoft.com/office/drawing/2014/main" id="{CD07658A-6CB6-4AE0-9A6A-944C15DCC67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177" name="Text Box 1">
          <a:extLst>
            <a:ext uri="{FF2B5EF4-FFF2-40B4-BE49-F238E27FC236}">
              <a16:creationId xmlns:a16="http://schemas.microsoft.com/office/drawing/2014/main" id="{42CD8585-6268-40EC-A653-14E8112BEB5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78" name="Text Box 1">
          <a:extLst>
            <a:ext uri="{FF2B5EF4-FFF2-40B4-BE49-F238E27FC236}">
              <a16:creationId xmlns:a16="http://schemas.microsoft.com/office/drawing/2014/main" id="{FBBAD3FF-0C25-4B0A-BFF4-A119D555529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79" name="Text Box 1">
          <a:extLst>
            <a:ext uri="{FF2B5EF4-FFF2-40B4-BE49-F238E27FC236}">
              <a16:creationId xmlns:a16="http://schemas.microsoft.com/office/drawing/2014/main" id="{4157F56A-FBC8-41E0-A104-ACA6542F9A2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80" name="Text Box 1">
          <a:extLst>
            <a:ext uri="{FF2B5EF4-FFF2-40B4-BE49-F238E27FC236}">
              <a16:creationId xmlns:a16="http://schemas.microsoft.com/office/drawing/2014/main" id="{A8740AFC-C95C-49DD-8F1A-31B82474632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81" name="Text Box 1">
          <a:extLst>
            <a:ext uri="{FF2B5EF4-FFF2-40B4-BE49-F238E27FC236}">
              <a16:creationId xmlns:a16="http://schemas.microsoft.com/office/drawing/2014/main" id="{B218C54C-1D5E-40F6-9186-7D4C329CCF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82" name="Text Box 1">
          <a:extLst>
            <a:ext uri="{FF2B5EF4-FFF2-40B4-BE49-F238E27FC236}">
              <a16:creationId xmlns:a16="http://schemas.microsoft.com/office/drawing/2014/main" id="{FCE3CBD3-2192-40A3-8B58-B259317DE3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83" name="Text Box 1">
          <a:extLst>
            <a:ext uri="{FF2B5EF4-FFF2-40B4-BE49-F238E27FC236}">
              <a16:creationId xmlns:a16="http://schemas.microsoft.com/office/drawing/2014/main" id="{566DF22E-F189-4DE3-A830-8D43AAAEE09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84" name="Text Box 1">
          <a:extLst>
            <a:ext uri="{FF2B5EF4-FFF2-40B4-BE49-F238E27FC236}">
              <a16:creationId xmlns:a16="http://schemas.microsoft.com/office/drawing/2014/main" id="{A6316B29-C531-4AA6-92E9-733E0B3B1C7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85" name="Text Box 1">
          <a:extLst>
            <a:ext uri="{FF2B5EF4-FFF2-40B4-BE49-F238E27FC236}">
              <a16:creationId xmlns:a16="http://schemas.microsoft.com/office/drawing/2014/main" id="{28647362-40C0-4D2D-877B-EEC1D8A4BB4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86" name="Text Box 1">
          <a:extLst>
            <a:ext uri="{FF2B5EF4-FFF2-40B4-BE49-F238E27FC236}">
              <a16:creationId xmlns:a16="http://schemas.microsoft.com/office/drawing/2014/main" id="{E6C7129F-5106-4612-B210-C00F6428726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87" name="Text Box 1">
          <a:extLst>
            <a:ext uri="{FF2B5EF4-FFF2-40B4-BE49-F238E27FC236}">
              <a16:creationId xmlns:a16="http://schemas.microsoft.com/office/drawing/2014/main" id="{22BE14EA-596C-41EC-A0D3-58B694F85AC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88" name="Text Box 1">
          <a:extLst>
            <a:ext uri="{FF2B5EF4-FFF2-40B4-BE49-F238E27FC236}">
              <a16:creationId xmlns:a16="http://schemas.microsoft.com/office/drawing/2014/main" id="{B3603CE7-833D-4243-8833-13E928B7A9B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89" name="Text Box 1">
          <a:extLst>
            <a:ext uri="{FF2B5EF4-FFF2-40B4-BE49-F238E27FC236}">
              <a16:creationId xmlns:a16="http://schemas.microsoft.com/office/drawing/2014/main" id="{B279017F-0E76-4EF7-89F4-AF7D8A93E5D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190" name="Text Box 1">
          <a:extLst>
            <a:ext uri="{FF2B5EF4-FFF2-40B4-BE49-F238E27FC236}">
              <a16:creationId xmlns:a16="http://schemas.microsoft.com/office/drawing/2014/main" id="{910C157B-2C2C-477F-AC1C-61B11A01CB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191" name="Text Box 1">
          <a:extLst>
            <a:ext uri="{FF2B5EF4-FFF2-40B4-BE49-F238E27FC236}">
              <a16:creationId xmlns:a16="http://schemas.microsoft.com/office/drawing/2014/main" id="{499D1245-8293-423D-89BD-BC232AF9367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192" name="Text Box 1">
          <a:extLst>
            <a:ext uri="{FF2B5EF4-FFF2-40B4-BE49-F238E27FC236}">
              <a16:creationId xmlns:a16="http://schemas.microsoft.com/office/drawing/2014/main" id="{F760EA02-B5A8-4E64-A75B-908F42B29F7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193" name="Text Box 1">
          <a:extLst>
            <a:ext uri="{FF2B5EF4-FFF2-40B4-BE49-F238E27FC236}">
              <a16:creationId xmlns:a16="http://schemas.microsoft.com/office/drawing/2014/main" id="{5B3172BD-7AE1-4509-930B-5AFD2A306C5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94" name="Text Box 1">
          <a:extLst>
            <a:ext uri="{FF2B5EF4-FFF2-40B4-BE49-F238E27FC236}">
              <a16:creationId xmlns:a16="http://schemas.microsoft.com/office/drawing/2014/main" id="{6BD54D44-D331-4BFA-AD15-5A49FB11E85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95" name="Text Box 1">
          <a:extLst>
            <a:ext uri="{FF2B5EF4-FFF2-40B4-BE49-F238E27FC236}">
              <a16:creationId xmlns:a16="http://schemas.microsoft.com/office/drawing/2014/main" id="{0EA2BCD8-B6F7-4FC9-A15F-37F1D006F4F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196" name="Text Box 1">
          <a:extLst>
            <a:ext uri="{FF2B5EF4-FFF2-40B4-BE49-F238E27FC236}">
              <a16:creationId xmlns:a16="http://schemas.microsoft.com/office/drawing/2014/main" id="{9134BBD6-8040-4DB6-A4AF-79E267637CF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197" name="Text Box 1">
          <a:extLst>
            <a:ext uri="{FF2B5EF4-FFF2-40B4-BE49-F238E27FC236}">
              <a16:creationId xmlns:a16="http://schemas.microsoft.com/office/drawing/2014/main" id="{82CDA32A-31D0-41DD-9D45-63062E8D407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198" name="Text Box 1">
          <a:extLst>
            <a:ext uri="{FF2B5EF4-FFF2-40B4-BE49-F238E27FC236}">
              <a16:creationId xmlns:a16="http://schemas.microsoft.com/office/drawing/2014/main" id="{E718E34B-2C1A-41EE-909E-D8308DFF90C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199" name="Text Box 1">
          <a:extLst>
            <a:ext uri="{FF2B5EF4-FFF2-40B4-BE49-F238E27FC236}">
              <a16:creationId xmlns:a16="http://schemas.microsoft.com/office/drawing/2014/main" id="{3B6203C8-09AD-4BB5-A7F1-E2E05197E9E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00" name="Text Box 1">
          <a:extLst>
            <a:ext uri="{FF2B5EF4-FFF2-40B4-BE49-F238E27FC236}">
              <a16:creationId xmlns:a16="http://schemas.microsoft.com/office/drawing/2014/main" id="{98371E62-48D7-4477-8AA9-C5F8E85669B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01" name="Text Box 1">
          <a:extLst>
            <a:ext uri="{FF2B5EF4-FFF2-40B4-BE49-F238E27FC236}">
              <a16:creationId xmlns:a16="http://schemas.microsoft.com/office/drawing/2014/main" id="{9984B32D-38D4-444B-88CB-2310D3B5BD3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02" name="Text Box 1">
          <a:extLst>
            <a:ext uri="{FF2B5EF4-FFF2-40B4-BE49-F238E27FC236}">
              <a16:creationId xmlns:a16="http://schemas.microsoft.com/office/drawing/2014/main" id="{4FB43F60-C7F3-4FEA-B13A-532AD462B03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03" name="Text Box 1">
          <a:extLst>
            <a:ext uri="{FF2B5EF4-FFF2-40B4-BE49-F238E27FC236}">
              <a16:creationId xmlns:a16="http://schemas.microsoft.com/office/drawing/2014/main" id="{5D9C6F5B-DAB7-4E4A-AD22-7219A1E2279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04" name="Text Box 1">
          <a:extLst>
            <a:ext uri="{FF2B5EF4-FFF2-40B4-BE49-F238E27FC236}">
              <a16:creationId xmlns:a16="http://schemas.microsoft.com/office/drawing/2014/main" id="{7F09FD80-37A6-4B32-985B-2CDC6CB4FC9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05" name="Text Box 1">
          <a:extLst>
            <a:ext uri="{FF2B5EF4-FFF2-40B4-BE49-F238E27FC236}">
              <a16:creationId xmlns:a16="http://schemas.microsoft.com/office/drawing/2014/main" id="{EBD0E5B3-526E-47A3-8749-DBEBC503108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06" name="Text Box 1">
          <a:extLst>
            <a:ext uri="{FF2B5EF4-FFF2-40B4-BE49-F238E27FC236}">
              <a16:creationId xmlns:a16="http://schemas.microsoft.com/office/drawing/2014/main" id="{17992EF5-6158-4032-9721-48BB6D53ECE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07" name="Text Box 1">
          <a:extLst>
            <a:ext uri="{FF2B5EF4-FFF2-40B4-BE49-F238E27FC236}">
              <a16:creationId xmlns:a16="http://schemas.microsoft.com/office/drawing/2014/main" id="{5E48B1E4-E0F2-4DCC-9A59-FCDC074F35C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08" name="Text Box 1">
          <a:extLst>
            <a:ext uri="{FF2B5EF4-FFF2-40B4-BE49-F238E27FC236}">
              <a16:creationId xmlns:a16="http://schemas.microsoft.com/office/drawing/2014/main" id="{405EFB84-229D-4E24-98DA-06707E0B941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09" name="Text Box 1">
          <a:extLst>
            <a:ext uri="{FF2B5EF4-FFF2-40B4-BE49-F238E27FC236}">
              <a16:creationId xmlns:a16="http://schemas.microsoft.com/office/drawing/2014/main" id="{4984FCF3-3053-45BB-9873-4AB486AF589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10" name="Text Box 1">
          <a:extLst>
            <a:ext uri="{FF2B5EF4-FFF2-40B4-BE49-F238E27FC236}">
              <a16:creationId xmlns:a16="http://schemas.microsoft.com/office/drawing/2014/main" id="{B200C330-D194-4E8D-B0F9-711872010B4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11" name="Text Box 1">
          <a:extLst>
            <a:ext uri="{FF2B5EF4-FFF2-40B4-BE49-F238E27FC236}">
              <a16:creationId xmlns:a16="http://schemas.microsoft.com/office/drawing/2014/main" id="{C0631190-0DD0-4FC8-AEFC-FFCC304E13F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12" name="Text Box 1">
          <a:extLst>
            <a:ext uri="{FF2B5EF4-FFF2-40B4-BE49-F238E27FC236}">
              <a16:creationId xmlns:a16="http://schemas.microsoft.com/office/drawing/2014/main" id="{BA88D71F-CD65-439E-A29C-19B760096F8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13" name="Text Box 1">
          <a:extLst>
            <a:ext uri="{FF2B5EF4-FFF2-40B4-BE49-F238E27FC236}">
              <a16:creationId xmlns:a16="http://schemas.microsoft.com/office/drawing/2014/main" id="{1CC89069-1761-4164-99E4-F402EA70BA6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14" name="Text Box 1">
          <a:extLst>
            <a:ext uri="{FF2B5EF4-FFF2-40B4-BE49-F238E27FC236}">
              <a16:creationId xmlns:a16="http://schemas.microsoft.com/office/drawing/2014/main" id="{71F2EC75-B781-472D-92B7-220ECF5CFD1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15" name="Text Box 1">
          <a:extLst>
            <a:ext uri="{FF2B5EF4-FFF2-40B4-BE49-F238E27FC236}">
              <a16:creationId xmlns:a16="http://schemas.microsoft.com/office/drawing/2014/main" id="{6066F681-C8EF-41EF-8758-C72894ABB26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16" name="Text Box 1">
          <a:extLst>
            <a:ext uri="{FF2B5EF4-FFF2-40B4-BE49-F238E27FC236}">
              <a16:creationId xmlns:a16="http://schemas.microsoft.com/office/drawing/2014/main" id="{1C96D926-1041-4CE1-A00F-FD58FE97D42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17" name="Text Box 1">
          <a:extLst>
            <a:ext uri="{FF2B5EF4-FFF2-40B4-BE49-F238E27FC236}">
              <a16:creationId xmlns:a16="http://schemas.microsoft.com/office/drawing/2014/main" id="{C6602327-E966-4A36-8FA6-41E9910ECBC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18" name="Text Box 1">
          <a:extLst>
            <a:ext uri="{FF2B5EF4-FFF2-40B4-BE49-F238E27FC236}">
              <a16:creationId xmlns:a16="http://schemas.microsoft.com/office/drawing/2014/main" id="{40A68066-0A5D-4B9A-AE99-31A2585D5D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19" name="Text Box 1">
          <a:extLst>
            <a:ext uri="{FF2B5EF4-FFF2-40B4-BE49-F238E27FC236}">
              <a16:creationId xmlns:a16="http://schemas.microsoft.com/office/drawing/2014/main" id="{9EE79F4B-BB7B-4647-9113-BF72327061D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20" name="Text Box 1">
          <a:extLst>
            <a:ext uri="{FF2B5EF4-FFF2-40B4-BE49-F238E27FC236}">
              <a16:creationId xmlns:a16="http://schemas.microsoft.com/office/drawing/2014/main" id="{6E141EC4-8B7D-42F5-B7C1-DA8F4461DF6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21" name="Text Box 1">
          <a:extLst>
            <a:ext uri="{FF2B5EF4-FFF2-40B4-BE49-F238E27FC236}">
              <a16:creationId xmlns:a16="http://schemas.microsoft.com/office/drawing/2014/main" id="{96C1CE42-B1BA-42A6-9510-A71124C2CCD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22" name="Text Box 1">
          <a:extLst>
            <a:ext uri="{FF2B5EF4-FFF2-40B4-BE49-F238E27FC236}">
              <a16:creationId xmlns:a16="http://schemas.microsoft.com/office/drawing/2014/main" id="{6A1FEE95-35EF-450B-B274-61533A5CAED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23" name="Text Box 1">
          <a:extLst>
            <a:ext uri="{FF2B5EF4-FFF2-40B4-BE49-F238E27FC236}">
              <a16:creationId xmlns:a16="http://schemas.microsoft.com/office/drawing/2014/main" id="{BF6BE2F4-3D28-4B32-A4C1-B803DAF9264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24" name="Text Box 1">
          <a:extLst>
            <a:ext uri="{FF2B5EF4-FFF2-40B4-BE49-F238E27FC236}">
              <a16:creationId xmlns:a16="http://schemas.microsoft.com/office/drawing/2014/main" id="{5593EAB5-C2B3-45F3-A21D-01C3D469C58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25" name="Text Box 1">
          <a:extLst>
            <a:ext uri="{FF2B5EF4-FFF2-40B4-BE49-F238E27FC236}">
              <a16:creationId xmlns:a16="http://schemas.microsoft.com/office/drawing/2014/main" id="{FA8AA57D-AA5F-47C0-84EE-AACF3DD3278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26" name="Text Box 1">
          <a:extLst>
            <a:ext uri="{FF2B5EF4-FFF2-40B4-BE49-F238E27FC236}">
              <a16:creationId xmlns:a16="http://schemas.microsoft.com/office/drawing/2014/main" id="{08291AE4-BE89-4CD0-B775-F08515928F0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27" name="Text Box 1">
          <a:extLst>
            <a:ext uri="{FF2B5EF4-FFF2-40B4-BE49-F238E27FC236}">
              <a16:creationId xmlns:a16="http://schemas.microsoft.com/office/drawing/2014/main" id="{27C87F5E-BC19-4553-8A26-D48457CB20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28" name="Text Box 1">
          <a:extLst>
            <a:ext uri="{FF2B5EF4-FFF2-40B4-BE49-F238E27FC236}">
              <a16:creationId xmlns:a16="http://schemas.microsoft.com/office/drawing/2014/main" id="{00245210-94F2-42A5-B6A9-8634F33824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29" name="Text Box 1">
          <a:extLst>
            <a:ext uri="{FF2B5EF4-FFF2-40B4-BE49-F238E27FC236}">
              <a16:creationId xmlns:a16="http://schemas.microsoft.com/office/drawing/2014/main" id="{F7340914-54A7-4147-AFA2-CA04EF8C575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30" name="Text Box 1">
          <a:extLst>
            <a:ext uri="{FF2B5EF4-FFF2-40B4-BE49-F238E27FC236}">
              <a16:creationId xmlns:a16="http://schemas.microsoft.com/office/drawing/2014/main" id="{49A82BE3-7127-4E25-872F-CFC35738821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31" name="Text Box 1">
          <a:extLst>
            <a:ext uri="{FF2B5EF4-FFF2-40B4-BE49-F238E27FC236}">
              <a16:creationId xmlns:a16="http://schemas.microsoft.com/office/drawing/2014/main" id="{5407E58B-C7CD-4C47-A4C2-11B5D022A79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32" name="Text Box 1">
          <a:extLst>
            <a:ext uri="{FF2B5EF4-FFF2-40B4-BE49-F238E27FC236}">
              <a16:creationId xmlns:a16="http://schemas.microsoft.com/office/drawing/2014/main" id="{929AD735-F1E7-42BA-906F-9AC6FF7B2FF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33" name="Text Box 1">
          <a:extLst>
            <a:ext uri="{FF2B5EF4-FFF2-40B4-BE49-F238E27FC236}">
              <a16:creationId xmlns:a16="http://schemas.microsoft.com/office/drawing/2014/main" id="{69BCE655-45FF-4288-88D3-39E4E017485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34" name="Text Box 1">
          <a:extLst>
            <a:ext uri="{FF2B5EF4-FFF2-40B4-BE49-F238E27FC236}">
              <a16:creationId xmlns:a16="http://schemas.microsoft.com/office/drawing/2014/main" id="{C7FE79F1-BA47-4441-8C97-4A8A9635DD8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35" name="Text Box 1">
          <a:extLst>
            <a:ext uri="{FF2B5EF4-FFF2-40B4-BE49-F238E27FC236}">
              <a16:creationId xmlns:a16="http://schemas.microsoft.com/office/drawing/2014/main" id="{14D9F15D-64A2-407D-ABEB-C034ED88D6F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36" name="Text Box 1">
          <a:extLst>
            <a:ext uri="{FF2B5EF4-FFF2-40B4-BE49-F238E27FC236}">
              <a16:creationId xmlns:a16="http://schemas.microsoft.com/office/drawing/2014/main" id="{20305A3C-466D-495D-9E1C-ED777137AE0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37" name="Text Box 1">
          <a:extLst>
            <a:ext uri="{FF2B5EF4-FFF2-40B4-BE49-F238E27FC236}">
              <a16:creationId xmlns:a16="http://schemas.microsoft.com/office/drawing/2014/main" id="{354085F8-52CA-4CAB-950F-AA3791662B6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38" name="Text Box 1">
          <a:extLst>
            <a:ext uri="{FF2B5EF4-FFF2-40B4-BE49-F238E27FC236}">
              <a16:creationId xmlns:a16="http://schemas.microsoft.com/office/drawing/2014/main" id="{5A207AAB-4F4D-4019-AD52-3ACB21AF37A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39" name="Text Box 1">
          <a:extLst>
            <a:ext uri="{FF2B5EF4-FFF2-40B4-BE49-F238E27FC236}">
              <a16:creationId xmlns:a16="http://schemas.microsoft.com/office/drawing/2014/main" id="{20873099-2E11-4510-9BF0-CA8F2D89EF9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40" name="Text Box 1">
          <a:extLst>
            <a:ext uri="{FF2B5EF4-FFF2-40B4-BE49-F238E27FC236}">
              <a16:creationId xmlns:a16="http://schemas.microsoft.com/office/drawing/2014/main" id="{6D934F91-0E64-4F2F-8084-F62306D99BB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241" name="Text Box 1">
          <a:extLst>
            <a:ext uri="{FF2B5EF4-FFF2-40B4-BE49-F238E27FC236}">
              <a16:creationId xmlns:a16="http://schemas.microsoft.com/office/drawing/2014/main" id="{DC432EEC-9777-4E28-8F65-3C3BDA6EB3B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42" name="Text Box 1">
          <a:extLst>
            <a:ext uri="{FF2B5EF4-FFF2-40B4-BE49-F238E27FC236}">
              <a16:creationId xmlns:a16="http://schemas.microsoft.com/office/drawing/2014/main" id="{F8B9EB58-16F0-4BAA-B458-EDCCD791617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43" name="Text Box 1">
          <a:extLst>
            <a:ext uri="{FF2B5EF4-FFF2-40B4-BE49-F238E27FC236}">
              <a16:creationId xmlns:a16="http://schemas.microsoft.com/office/drawing/2014/main" id="{37A281AE-92E4-44D3-A631-DD4F3E3149D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44" name="Text Box 1">
          <a:extLst>
            <a:ext uri="{FF2B5EF4-FFF2-40B4-BE49-F238E27FC236}">
              <a16:creationId xmlns:a16="http://schemas.microsoft.com/office/drawing/2014/main" id="{3851A899-351B-4A68-8C39-0F680ABBE8C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45" name="Text Box 1">
          <a:extLst>
            <a:ext uri="{FF2B5EF4-FFF2-40B4-BE49-F238E27FC236}">
              <a16:creationId xmlns:a16="http://schemas.microsoft.com/office/drawing/2014/main" id="{459A87CF-23A2-471D-8299-9DF714C55E1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46" name="Text Box 1">
          <a:extLst>
            <a:ext uri="{FF2B5EF4-FFF2-40B4-BE49-F238E27FC236}">
              <a16:creationId xmlns:a16="http://schemas.microsoft.com/office/drawing/2014/main" id="{6B9994B6-EBAD-4BFD-8B7F-D40AC852EDA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47" name="Text Box 1">
          <a:extLst>
            <a:ext uri="{FF2B5EF4-FFF2-40B4-BE49-F238E27FC236}">
              <a16:creationId xmlns:a16="http://schemas.microsoft.com/office/drawing/2014/main" id="{9246F777-1588-4320-834A-4B0D2517830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48" name="Text Box 1">
          <a:extLst>
            <a:ext uri="{FF2B5EF4-FFF2-40B4-BE49-F238E27FC236}">
              <a16:creationId xmlns:a16="http://schemas.microsoft.com/office/drawing/2014/main" id="{B55979B1-2333-4483-A072-AC17DFDF74A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49" name="Text Box 1">
          <a:extLst>
            <a:ext uri="{FF2B5EF4-FFF2-40B4-BE49-F238E27FC236}">
              <a16:creationId xmlns:a16="http://schemas.microsoft.com/office/drawing/2014/main" id="{4316FD26-6FD6-4D38-B6B5-F5FDA0074B2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50" name="Text Box 1">
          <a:extLst>
            <a:ext uri="{FF2B5EF4-FFF2-40B4-BE49-F238E27FC236}">
              <a16:creationId xmlns:a16="http://schemas.microsoft.com/office/drawing/2014/main" id="{C71CB827-3A8E-4121-A3B5-40A5B4E1C40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51" name="Text Box 1">
          <a:extLst>
            <a:ext uri="{FF2B5EF4-FFF2-40B4-BE49-F238E27FC236}">
              <a16:creationId xmlns:a16="http://schemas.microsoft.com/office/drawing/2014/main" id="{80517FF3-9A26-41B8-8DB6-647FBDE5C39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52" name="Text Box 1">
          <a:extLst>
            <a:ext uri="{FF2B5EF4-FFF2-40B4-BE49-F238E27FC236}">
              <a16:creationId xmlns:a16="http://schemas.microsoft.com/office/drawing/2014/main" id="{8E496AAC-8030-4F60-84E8-4C643CD584E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53" name="Text Box 1">
          <a:extLst>
            <a:ext uri="{FF2B5EF4-FFF2-40B4-BE49-F238E27FC236}">
              <a16:creationId xmlns:a16="http://schemas.microsoft.com/office/drawing/2014/main" id="{9E24D18E-9F3A-420D-AE9C-340D272876D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54" name="Text Box 1">
          <a:extLst>
            <a:ext uri="{FF2B5EF4-FFF2-40B4-BE49-F238E27FC236}">
              <a16:creationId xmlns:a16="http://schemas.microsoft.com/office/drawing/2014/main" id="{82C06B89-13E9-4FBC-BF6F-E59DD20E4B0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55" name="Text Box 1">
          <a:extLst>
            <a:ext uri="{FF2B5EF4-FFF2-40B4-BE49-F238E27FC236}">
              <a16:creationId xmlns:a16="http://schemas.microsoft.com/office/drawing/2014/main" id="{B4603116-8914-496C-9593-BC80DCCEA9B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56" name="Text Box 1">
          <a:extLst>
            <a:ext uri="{FF2B5EF4-FFF2-40B4-BE49-F238E27FC236}">
              <a16:creationId xmlns:a16="http://schemas.microsoft.com/office/drawing/2014/main" id="{2092B489-E1EC-4E83-87A9-6A2E791E386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57" name="Text Box 1">
          <a:extLst>
            <a:ext uri="{FF2B5EF4-FFF2-40B4-BE49-F238E27FC236}">
              <a16:creationId xmlns:a16="http://schemas.microsoft.com/office/drawing/2014/main" id="{ACEFF602-735C-41D5-9A9A-088AABABDA7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58" name="Text Box 1">
          <a:extLst>
            <a:ext uri="{FF2B5EF4-FFF2-40B4-BE49-F238E27FC236}">
              <a16:creationId xmlns:a16="http://schemas.microsoft.com/office/drawing/2014/main" id="{097F3798-278A-4C4B-B9A9-F53265B9FAB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59" name="Text Box 1">
          <a:extLst>
            <a:ext uri="{FF2B5EF4-FFF2-40B4-BE49-F238E27FC236}">
              <a16:creationId xmlns:a16="http://schemas.microsoft.com/office/drawing/2014/main" id="{35E71993-7B66-4866-A508-BFF4458B52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60" name="Text Box 1">
          <a:extLst>
            <a:ext uri="{FF2B5EF4-FFF2-40B4-BE49-F238E27FC236}">
              <a16:creationId xmlns:a16="http://schemas.microsoft.com/office/drawing/2014/main" id="{C4A777C5-321C-4BEE-B701-570F529C75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61" name="Text Box 1">
          <a:extLst>
            <a:ext uri="{FF2B5EF4-FFF2-40B4-BE49-F238E27FC236}">
              <a16:creationId xmlns:a16="http://schemas.microsoft.com/office/drawing/2014/main" id="{27062448-CAB4-40DB-B2E2-1B48EDF0B97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62" name="Text Box 1">
          <a:extLst>
            <a:ext uri="{FF2B5EF4-FFF2-40B4-BE49-F238E27FC236}">
              <a16:creationId xmlns:a16="http://schemas.microsoft.com/office/drawing/2014/main" id="{8AACBEF5-43B5-433F-B2A0-7F7144C9A08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63" name="Text Box 1">
          <a:extLst>
            <a:ext uri="{FF2B5EF4-FFF2-40B4-BE49-F238E27FC236}">
              <a16:creationId xmlns:a16="http://schemas.microsoft.com/office/drawing/2014/main" id="{1604DDC8-2D42-4C19-8EBB-FD992EACAC2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64" name="Text Box 1">
          <a:extLst>
            <a:ext uri="{FF2B5EF4-FFF2-40B4-BE49-F238E27FC236}">
              <a16:creationId xmlns:a16="http://schemas.microsoft.com/office/drawing/2014/main" id="{67D418DC-F2EB-487C-B5DF-D2035AA334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65" name="Text Box 1">
          <a:extLst>
            <a:ext uri="{FF2B5EF4-FFF2-40B4-BE49-F238E27FC236}">
              <a16:creationId xmlns:a16="http://schemas.microsoft.com/office/drawing/2014/main" id="{18276831-2355-4CE0-B95C-A83CBE03700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66" name="Text Box 1">
          <a:extLst>
            <a:ext uri="{FF2B5EF4-FFF2-40B4-BE49-F238E27FC236}">
              <a16:creationId xmlns:a16="http://schemas.microsoft.com/office/drawing/2014/main" id="{4F2FC912-CB85-4005-A207-E1112207FB2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67" name="Text Box 1">
          <a:extLst>
            <a:ext uri="{FF2B5EF4-FFF2-40B4-BE49-F238E27FC236}">
              <a16:creationId xmlns:a16="http://schemas.microsoft.com/office/drawing/2014/main" id="{35833FF2-4F4F-438A-8F5A-233A21C285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68" name="Text Box 1">
          <a:extLst>
            <a:ext uri="{FF2B5EF4-FFF2-40B4-BE49-F238E27FC236}">
              <a16:creationId xmlns:a16="http://schemas.microsoft.com/office/drawing/2014/main" id="{74CCECE6-2DDD-4989-AB2F-38A12045408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69" name="Text Box 1">
          <a:extLst>
            <a:ext uri="{FF2B5EF4-FFF2-40B4-BE49-F238E27FC236}">
              <a16:creationId xmlns:a16="http://schemas.microsoft.com/office/drawing/2014/main" id="{A1C36156-7E26-4906-840E-DD7E6A1106A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70" name="Text Box 1">
          <a:extLst>
            <a:ext uri="{FF2B5EF4-FFF2-40B4-BE49-F238E27FC236}">
              <a16:creationId xmlns:a16="http://schemas.microsoft.com/office/drawing/2014/main" id="{3DC3AF6F-B245-436B-919A-FEE950F498C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71" name="Text Box 1">
          <a:extLst>
            <a:ext uri="{FF2B5EF4-FFF2-40B4-BE49-F238E27FC236}">
              <a16:creationId xmlns:a16="http://schemas.microsoft.com/office/drawing/2014/main" id="{7D98F1E5-B4F2-40A1-854F-F606E9D3AE1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72" name="Text Box 1">
          <a:extLst>
            <a:ext uri="{FF2B5EF4-FFF2-40B4-BE49-F238E27FC236}">
              <a16:creationId xmlns:a16="http://schemas.microsoft.com/office/drawing/2014/main" id="{DBB9C611-268A-4E43-A998-AB0AB170C1D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73" name="Text Box 1">
          <a:extLst>
            <a:ext uri="{FF2B5EF4-FFF2-40B4-BE49-F238E27FC236}">
              <a16:creationId xmlns:a16="http://schemas.microsoft.com/office/drawing/2014/main" id="{B69CDB7F-822B-4C1E-8074-EC211383DDB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74" name="Text Box 1">
          <a:extLst>
            <a:ext uri="{FF2B5EF4-FFF2-40B4-BE49-F238E27FC236}">
              <a16:creationId xmlns:a16="http://schemas.microsoft.com/office/drawing/2014/main" id="{96A3D7E6-EC85-4628-BC9E-7852C0712E7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75" name="Text Box 1">
          <a:extLst>
            <a:ext uri="{FF2B5EF4-FFF2-40B4-BE49-F238E27FC236}">
              <a16:creationId xmlns:a16="http://schemas.microsoft.com/office/drawing/2014/main" id="{3919E02D-9FDE-4D1F-8E81-F8BC976DF39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76" name="Text Box 1">
          <a:extLst>
            <a:ext uri="{FF2B5EF4-FFF2-40B4-BE49-F238E27FC236}">
              <a16:creationId xmlns:a16="http://schemas.microsoft.com/office/drawing/2014/main" id="{1438DC60-20BB-45CA-BA02-97F8CD1F44B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77" name="Text Box 1">
          <a:extLst>
            <a:ext uri="{FF2B5EF4-FFF2-40B4-BE49-F238E27FC236}">
              <a16:creationId xmlns:a16="http://schemas.microsoft.com/office/drawing/2014/main" id="{79765E46-DF16-451A-9613-0FE03533373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78" name="Text Box 1">
          <a:extLst>
            <a:ext uri="{FF2B5EF4-FFF2-40B4-BE49-F238E27FC236}">
              <a16:creationId xmlns:a16="http://schemas.microsoft.com/office/drawing/2014/main" id="{DFFCC4EB-0D48-4390-8036-289D69E79E9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79" name="Text Box 1">
          <a:extLst>
            <a:ext uri="{FF2B5EF4-FFF2-40B4-BE49-F238E27FC236}">
              <a16:creationId xmlns:a16="http://schemas.microsoft.com/office/drawing/2014/main" id="{9C12779F-B90F-4747-A0C6-C1418FAE59C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80" name="Text Box 1">
          <a:extLst>
            <a:ext uri="{FF2B5EF4-FFF2-40B4-BE49-F238E27FC236}">
              <a16:creationId xmlns:a16="http://schemas.microsoft.com/office/drawing/2014/main" id="{24380AB9-F113-46CA-ABB3-BD9AA7BAA8F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281" name="Text Box 1">
          <a:extLst>
            <a:ext uri="{FF2B5EF4-FFF2-40B4-BE49-F238E27FC236}">
              <a16:creationId xmlns:a16="http://schemas.microsoft.com/office/drawing/2014/main" id="{7F5BD95D-D80F-464F-BA91-0B80783ECEA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82" name="Text Box 1">
          <a:extLst>
            <a:ext uri="{FF2B5EF4-FFF2-40B4-BE49-F238E27FC236}">
              <a16:creationId xmlns:a16="http://schemas.microsoft.com/office/drawing/2014/main" id="{051BC8CF-4A26-4E75-BCB2-ED5B5C3B56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83" name="Text Box 1">
          <a:extLst>
            <a:ext uri="{FF2B5EF4-FFF2-40B4-BE49-F238E27FC236}">
              <a16:creationId xmlns:a16="http://schemas.microsoft.com/office/drawing/2014/main" id="{FD50F2DB-5918-4665-9750-3F612551E43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84" name="Text Box 1">
          <a:extLst>
            <a:ext uri="{FF2B5EF4-FFF2-40B4-BE49-F238E27FC236}">
              <a16:creationId xmlns:a16="http://schemas.microsoft.com/office/drawing/2014/main" id="{7AFFC4B1-749B-4CF7-9699-289681EC66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85" name="Text Box 1">
          <a:extLst>
            <a:ext uri="{FF2B5EF4-FFF2-40B4-BE49-F238E27FC236}">
              <a16:creationId xmlns:a16="http://schemas.microsoft.com/office/drawing/2014/main" id="{DBCCBB67-C60B-4DFE-AD8E-C871E0AD833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86" name="Text Box 1">
          <a:extLst>
            <a:ext uri="{FF2B5EF4-FFF2-40B4-BE49-F238E27FC236}">
              <a16:creationId xmlns:a16="http://schemas.microsoft.com/office/drawing/2014/main" id="{B9754546-3442-4E06-BED3-4CE678C3C75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87" name="Text Box 1">
          <a:extLst>
            <a:ext uri="{FF2B5EF4-FFF2-40B4-BE49-F238E27FC236}">
              <a16:creationId xmlns:a16="http://schemas.microsoft.com/office/drawing/2014/main" id="{9FD02058-312F-40F3-BA87-7F9B7BBCC44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88" name="Text Box 1">
          <a:extLst>
            <a:ext uri="{FF2B5EF4-FFF2-40B4-BE49-F238E27FC236}">
              <a16:creationId xmlns:a16="http://schemas.microsoft.com/office/drawing/2014/main" id="{91DA82D6-8412-4141-AABF-412AAC720B4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89" name="Text Box 1">
          <a:extLst>
            <a:ext uri="{FF2B5EF4-FFF2-40B4-BE49-F238E27FC236}">
              <a16:creationId xmlns:a16="http://schemas.microsoft.com/office/drawing/2014/main" id="{206D4D65-EB22-48B2-82AA-DFF20D570C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90" name="Text Box 1">
          <a:extLst>
            <a:ext uri="{FF2B5EF4-FFF2-40B4-BE49-F238E27FC236}">
              <a16:creationId xmlns:a16="http://schemas.microsoft.com/office/drawing/2014/main" id="{0204E066-F880-4AA6-80FD-0762579B5FD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91" name="Text Box 1">
          <a:extLst>
            <a:ext uri="{FF2B5EF4-FFF2-40B4-BE49-F238E27FC236}">
              <a16:creationId xmlns:a16="http://schemas.microsoft.com/office/drawing/2014/main" id="{779CFB1C-E36C-441B-B3B1-4155AF1F0CB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92" name="Text Box 1">
          <a:extLst>
            <a:ext uri="{FF2B5EF4-FFF2-40B4-BE49-F238E27FC236}">
              <a16:creationId xmlns:a16="http://schemas.microsoft.com/office/drawing/2014/main" id="{E5590C7C-CF9B-4BC0-AD8D-701B91D93AA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93" name="Text Box 1">
          <a:extLst>
            <a:ext uri="{FF2B5EF4-FFF2-40B4-BE49-F238E27FC236}">
              <a16:creationId xmlns:a16="http://schemas.microsoft.com/office/drawing/2014/main" id="{D8E716B0-79B7-4A83-A9D9-F1D714A7D78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94" name="Text Box 1">
          <a:extLst>
            <a:ext uri="{FF2B5EF4-FFF2-40B4-BE49-F238E27FC236}">
              <a16:creationId xmlns:a16="http://schemas.microsoft.com/office/drawing/2014/main" id="{73A3E51B-F9A0-4D13-BD31-D65FE0F8188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95" name="Text Box 1">
          <a:extLst>
            <a:ext uri="{FF2B5EF4-FFF2-40B4-BE49-F238E27FC236}">
              <a16:creationId xmlns:a16="http://schemas.microsoft.com/office/drawing/2014/main" id="{3E6EDF72-D7CC-4BB1-BEA3-962A067EA4E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96" name="Text Box 1">
          <a:extLst>
            <a:ext uri="{FF2B5EF4-FFF2-40B4-BE49-F238E27FC236}">
              <a16:creationId xmlns:a16="http://schemas.microsoft.com/office/drawing/2014/main" id="{4E0A98F3-028C-4D10-9067-84EAE9175B9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297" name="Text Box 1">
          <a:extLst>
            <a:ext uri="{FF2B5EF4-FFF2-40B4-BE49-F238E27FC236}">
              <a16:creationId xmlns:a16="http://schemas.microsoft.com/office/drawing/2014/main" id="{F922DB1B-FE38-4B6F-A75E-3CBE98B34C9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298" name="Text Box 1">
          <a:extLst>
            <a:ext uri="{FF2B5EF4-FFF2-40B4-BE49-F238E27FC236}">
              <a16:creationId xmlns:a16="http://schemas.microsoft.com/office/drawing/2014/main" id="{AC991172-9126-4975-A43D-45F6610DE6E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299" name="Text Box 1">
          <a:extLst>
            <a:ext uri="{FF2B5EF4-FFF2-40B4-BE49-F238E27FC236}">
              <a16:creationId xmlns:a16="http://schemas.microsoft.com/office/drawing/2014/main" id="{656770F8-5870-4149-95EE-2B41E0F3A49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00" name="Text Box 1">
          <a:extLst>
            <a:ext uri="{FF2B5EF4-FFF2-40B4-BE49-F238E27FC236}">
              <a16:creationId xmlns:a16="http://schemas.microsoft.com/office/drawing/2014/main" id="{C4625885-8237-4EB1-B334-6395693C34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01" name="Text Box 1">
          <a:extLst>
            <a:ext uri="{FF2B5EF4-FFF2-40B4-BE49-F238E27FC236}">
              <a16:creationId xmlns:a16="http://schemas.microsoft.com/office/drawing/2014/main" id="{7AF9E0C7-7E24-4E9B-AC19-B55043D2C6A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02" name="Text Box 1">
          <a:extLst>
            <a:ext uri="{FF2B5EF4-FFF2-40B4-BE49-F238E27FC236}">
              <a16:creationId xmlns:a16="http://schemas.microsoft.com/office/drawing/2014/main" id="{C96DAEAA-3A50-4F67-9FB6-67762CA9824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03" name="Text Box 1">
          <a:extLst>
            <a:ext uri="{FF2B5EF4-FFF2-40B4-BE49-F238E27FC236}">
              <a16:creationId xmlns:a16="http://schemas.microsoft.com/office/drawing/2014/main" id="{01865A60-6146-4799-976B-A23220B7FAA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04" name="Text Box 1">
          <a:extLst>
            <a:ext uri="{FF2B5EF4-FFF2-40B4-BE49-F238E27FC236}">
              <a16:creationId xmlns:a16="http://schemas.microsoft.com/office/drawing/2014/main" id="{A575E4FD-5B0C-4C82-93DB-299DC63D433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05" name="Text Box 1">
          <a:extLst>
            <a:ext uri="{FF2B5EF4-FFF2-40B4-BE49-F238E27FC236}">
              <a16:creationId xmlns:a16="http://schemas.microsoft.com/office/drawing/2014/main" id="{9B02E03E-7DCB-4C22-A529-7D53961B67D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06" name="Text Box 1">
          <a:extLst>
            <a:ext uri="{FF2B5EF4-FFF2-40B4-BE49-F238E27FC236}">
              <a16:creationId xmlns:a16="http://schemas.microsoft.com/office/drawing/2014/main" id="{1EA47B6D-2B37-4C3A-9CA8-4DB4C0AD9D2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07" name="Text Box 1">
          <a:extLst>
            <a:ext uri="{FF2B5EF4-FFF2-40B4-BE49-F238E27FC236}">
              <a16:creationId xmlns:a16="http://schemas.microsoft.com/office/drawing/2014/main" id="{7B29CD8E-2725-4297-84D9-5A62CF22B8F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08" name="Text Box 1">
          <a:extLst>
            <a:ext uri="{FF2B5EF4-FFF2-40B4-BE49-F238E27FC236}">
              <a16:creationId xmlns:a16="http://schemas.microsoft.com/office/drawing/2014/main" id="{70CF4F4A-24E0-4C41-B1D9-29FB84A52F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09" name="Text Box 1">
          <a:extLst>
            <a:ext uri="{FF2B5EF4-FFF2-40B4-BE49-F238E27FC236}">
              <a16:creationId xmlns:a16="http://schemas.microsoft.com/office/drawing/2014/main" id="{EC3B2675-26FA-415B-A79C-EA4A7899D7E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10" name="Text Box 1">
          <a:extLst>
            <a:ext uri="{FF2B5EF4-FFF2-40B4-BE49-F238E27FC236}">
              <a16:creationId xmlns:a16="http://schemas.microsoft.com/office/drawing/2014/main" id="{4A33CC90-E656-410D-BBC5-218950949B4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11" name="Text Box 1">
          <a:extLst>
            <a:ext uri="{FF2B5EF4-FFF2-40B4-BE49-F238E27FC236}">
              <a16:creationId xmlns:a16="http://schemas.microsoft.com/office/drawing/2014/main" id="{CF4C64D4-A8C5-4E01-BA59-C42C1EE24B1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12" name="Text Box 1">
          <a:extLst>
            <a:ext uri="{FF2B5EF4-FFF2-40B4-BE49-F238E27FC236}">
              <a16:creationId xmlns:a16="http://schemas.microsoft.com/office/drawing/2014/main" id="{9AD632F7-154C-443F-9D3A-BFAE7B29164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13" name="Text Box 1">
          <a:extLst>
            <a:ext uri="{FF2B5EF4-FFF2-40B4-BE49-F238E27FC236}">
              <a16:creationId xmlns:a16="http://schemas.microsoft.com/office/drawing/2014/main" id="{B19DA1CB-0876-4F7B-9911-888DC9A77D1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14" name="Text Box 1">
          <a:extLst>
            <a:ext uri="{FF2B5EF4-FFF2-40B4-BE49-F238E27FC236}">
              <a16:creationId xmlns:a16="http://schemas.microsoft.com/office/drawing/2014/main" id="{B6E786C7-C088-4424-9A31-DE19E1B894E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15" name="Text Box 1">
          <a:extLst>
            <a:ext uri="{FF2B5EF4-FFF2-40B4-BE49-F238E27FC236}">
              <a16:creationId xmlns:a16="http://schemas.microsoft.com/office/drawing/2014/main" id="{AC83D78A-27C4-415C-975C-6C56EAFCA81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16" name="Text Box 1">
          <a:extLst>
            <a:ext uri="{FF2B5EF4-FFF2-40B4-BE49-F238E27FC236}">
              <a16:creationId xmlns:a16="http://schemas.microsoft.com/office/drawing/2014/main" id="{77011FED-F84D-4D2C-9A86-20C239B8694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17" name="Text Box 1">
          <a:extLst>
            <a:ext uri="{FF2B5EF4-FFF2-40B4-BE49-F238E27FC236}">
              <a16:creationId xmlns:a16="http://schemas.microsoft.com/office/drawing/2014/main" id="{CA82034C-19CE-478D-A48F-CD0ECE26233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18" name="Text Box 1">
          <a:extLst>
            <a:ext uri="{FF2B5EF4-FFF2-40B4-BE49-F238E27FC236}">
              <a16:creationId xmlns:a16="http://schemas.microsoft.com/office/drawing/2014/main" id="{40A7D448-76E1-47AF-8CF3-BFC802AF1A1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19" name="Text Box 1">
          <a:extLst>
            <a:ext uri="{FF2B5EF4-FFF2-40B4-BE49-F238E27FC236}">
              <a16:creationId xmlns:a16="http://schemas.microsoft.com/office/drawing/2014/main" id="{8E84DE40-3BC4-441E-AD7F-D0DFC62C2C9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20" name="Text Box 1">
          <a:extLst>
            <a:ext uri="{FF2B5EF4-FFF2-40B4-BE49-F238E27FC236}">
              <a16:creationId xmlns:a16="http://schemas.microsoft.com/office/drawing/2014/main" id="{1759B222-9E24-4B5B-B23F-684B8C3FD1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21" name="Text Box 1">
          <a:extLst>
            <a:ext uri="{FF2B5EF4-FFF2-40B4-BE49-F238E27FC236}">
              <a16:creationId xmlns:a16="http://schemas.microsoft.com/office/drawing/2014/main" id="{319EE2AC-ABCF-4678-AC03-52E78D54D66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22" name="Text Box 1">
          <a:extLst>
            <a:ext uri="{FF2B5EF4-FFF2-40B4-BE49-F238E27FC236}">
              <a16:creationId xmlns:a16="http://schemas.microsoft.com/office/drawing/2014/main" id="{26DC08BF-2F88-4427-AE4A-B09FF2F4099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23" name="Text Box 1">
          <a:extLst>
            <a:ext uri="{FF2B5EF4-FFF2-40B4-BE49-F238E27FC236}">
              <a16:creationId xmlns:a16="http://schemas.microsoft.com/office/drawing/2014/main" id="{2BA5E404-30A0-476B-BF01-D47458FF0A6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24" name="Text Box 1">
          <a:extLst>
            <a:ext uri="{FF2B5EF4-FFF2-40B4-BE49-F238E27FC236}">
              <a16:creationId xmlns:a16="http://schemas.microsoft.com/office/drawing/2014/main" id="{0E87A112-5396-4264-84EA-2E10032D62F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25" name="Text Box 1">
          <a:extLst>
            <a:ext uri="{FF2B5EF4-FFF2-40B4-BE49-F238E27FC236}">
              <a16:creationId xmlns:a16="http://schemas.microsoft.com/office/drawing/2014/main" id="{55177786-7272-4C79-9188-BAAA19DA0B9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326" name="Text Box 1">
          <a:extLst>
            <a:ext uri="{FF2B5EF4-FFF2-40B4-BE49-F238E27FC236}">
              <a16:creationId xmlns:a16="http://schemas.microsoft.com/office/drawing/2014/main" id="{E4BDA137-09E7-4AED-8C7E-7BAB5607DD2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327" name="Text Box 1">
          <a:extLst>
            <a:ext uri="{FF2B5EF4-FFF2-40B4-BE49-F238E27FC236}">
              <a16:creationId xmlns:a16="http://schemas.microsoft.com/office/drawing/2014/main" id="{55F45AE4-DD70-4BB3-ABCC-64B53591A79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328" name="Text Box 1">
          <a:extLst>
            <a:ext uri="{FF2B5EF4-FFF2-40B4-BE49-F238E27FC236}">
              <a16:creationId xmlns:a16="http://schemas.microsoft.com/office/drawing/2014/main" id="{5495CCD1-D303-4778-9E73-A08B39FA72F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329" name="Text Box 1">
          <a:extLst>
            <a:ext uri="{FF2B5EF4-FFF2-40B4-BE49-F238E27FC236}">
              <a16:creationId xmlns:a16="http://schemas.microsoft.com/office/drawing/2014/main" id="{0DF33301-7D19-4281-B3AC-025E6BF4FD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30" name="Text Box 1">
          <a:extLst>
            <a:ext uri="{FF2B5EF4-FFF2-40B4-BE49-F238E27FC236}">
              <a16:creationId xmlns:a16="http://schemas.microsoft.com/office/drawing/2014/main" id="{53258C31-7908-4C25-82EB-5C7BC20C77F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31" name="Text Box 1">
          <a:extLst>
            <a:ext uri="{FF2B5EF4-FFF2-40B4-BE49-F238E27FC236}">
              <a16:creationId xmlns:a16="http://schemas.microsoft.com/office/drawing/2014/main" id="{C782492E-7B9C-49A6-BB28-1A0F876C17D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32" name="Text Box 1">
          <a:extLst>
            <a:ext uri="{FF2B5EF4-FFF2-40B4-BE49-F238E27FC236}">
              <a16:creationId xmlns:a16="http://schemas.microsoft.com/office/drawing/2014/main" id="{D72BA7EB-55AD-40E7-9812-427DE7E23F0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33" name="Text Box 1">
          <a:extLst>
            <a:ext uri="{FF2B5EF4-FFF2-40B4-BE49-F238E27FC236}">
              <a16:creationId xmlns:a16="http://schemas.microsoft.com/office/drawing/2014/main" id="{5835DA2A-245B-4A6B-8FAC-FB819C4D655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34" name="Text Box 1">
          <a:extLst>
            <a:ext uri="{FF2B5EF4-FFF2-40B4-BE49-F238E27FC236}">
              <a16:creationId xmlns:a16="http://schemas.microsoft.com/office/drawing/2014/main" id="{329B7AB3-E90C-4BD2-800F-2832A860B01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35" name="Text Box 1">
          <a:extLst>
            <a:ext uri="{FF2B5EF4-FFF2-40B4-BE49-F238E27FC236}">
              <a16:creationId xmlns:a16="http://schemas.microsoft.com/office/drawing/2014/main" id="{AD4A8F5E-92CE-494C-9CD4-5997B064C42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36" name="Text Box 1">
          <a:extLst>
            <a:ext uri="{FF2B5EF4-FFF2-40B4-BE49-F238E27FC236}">
              <a16:creationId xmlns:a16="http://schemas.microsoft.com/office/drawing/2014/main" id="{B1A29E4E-A4F4-49CE-870D-EC9E53D6219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37" name="Text Box 1">
          <a:extLst>
            <a:ext uri="{FF2B5EF4-FFF2-40B4-BE49-F238E27FC236}">
              <a16:creationId xmlns:a16="http://schemas.microsoft.com/office/drawing/2014/main" id="{92CF36E1-C20F-4684-850A-55496AD16F6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38" name="Text Box 1">
          <a:extLst>
            <a:ext uri="{FF2B5EF4-FFF2-40B4-BE49-F238E27FC236}">
              <a16:creationId xmlns:a16="http://schemas.microsoft.com/office/drawing/2014/main" id="{4C56B0D1-9656-4E1C-A867-6B64720CF1D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39" name="Text Box 1">
          <a:extLst>
            <a:ext uri="{FF2B5EF4-FFF2-40B4-BE49-F238E27FC236}">
              <a16:creationId xmlns:a16="http://schemas.microsoft.com/office/drawing/2014/main" id="{DB49BDF4-AAC0-4DCE-827A-9DCBB9B6404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40" name="Text Box 1">
          <a:extLst>
            <a:ext uri="{FF2B5EF4-FFF2-40B4-BE49-F238E27FC236}">
              <a16:creationId xmlns:a16="http://schemas.microsoft.com/office/drawing/2014/main" id="{B0690166-701E-494E-8C6E-C32EBBCBE27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41" name="Text Box 1">
          <a:extLst>
            <a:ext uri="{FF2B5EF4-FFF2-40B4-BE49-F238E27FC236}">
              <a16:creationId xmlns:a16="http://schemas.microsoft.com/office/drawing/2014/main" id="{6EA615B3-3B74-48AA-A92C-B317AC43DB8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42" name="Text Box 1">
          <a:extLst>
            <a:ext uri="{FF2B5EF4-FFF2-40B4-BE49-F238E27FC236}">
              <a16:creationId xmlns:a16="http://schemas.microsoft.com/office/drawing/2014/main" id="{0B8C35B9-3CBD-42F2-9059-5245B97E58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43" name="Text Box 1">
          <a:extLst>
            <a:ext uri="{FF2B5EF4-FFF2-40B4-BE49-F238E27FC236}">
              <a16:creationId xmlns:a16="http://schemas.microsoft.com/office/drawing/2014/main" id="{160DD267-FF36-44B6-813F-597EF8D066E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44" name="Text Box 1">
          <a:extLst>
            <a:ext uri="{FF2B5EF4-FFF2-40B4-BE49-F238E27FC236}">
              <a16:creationId xmlns:a16="http://schemas.microsoft.com/office/drawing/2014/main" id="{509F63F1-DC0C-4EC0-8D4E-105895128AF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45" name="Text Box 1">
          <a:extLst>
            <a:ext uri="{FF2B5EF4-FFF2-40B4-BE49-F238E27FC236}">
              <a16:creationId xmlns:a16="http://schemas.microsoft.com/office/drawing/2014/main" id="{BE091475-E0EB-4587-A584-CC485A90332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46" name="Text Box 1">
          <a:extLst>
            <a:ext uri="{FF2B5EF4-FFF2-40B4-BE49-F238E27FC236}">
              <a16:creationId xmlns:a16="http://schemas.microsoft.com/office/drawing/2014/main" id="{B1843FD7-EA5D-4AA7-B12B-6DB8EAC9409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47" name="Text Box 1">
          <a:extLst>
            <a:ext uri="{FF2B5EF4-FFF2-40B4-BE49-F238E27FC236}">
              <a16:creationId xmlns:a16="http://schemas.microsoft.com/office/drawing/2014/main" id="{B39EBC42-D4CB-4ECF-B326-7DE674B492B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48" name="Text Box 1">
          <a:extLst>
            <a:ext uri="{FF2B5EF4-FFF2-40B4-BE49-F238E27FC236}">
              <a16:creationId xmlns:a16="http://schemas.microsoft.com/office/drawing/2014/main" id="{0C81A44E-8198-4EC0-83C3-098D1460CC3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49" name="Text Box 1">
          <a:extLst>
            <a:ext uri="{FF2B5EF4-FFF2-40B4-BE49-F238E27FC236}">
              <a16:creationId xmlns:a16="http://schemas.microsoft.com/office/drawing/2014/main" id="{3047A38E-35E7-48BF-B71F-46A3B665FC3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50" name="Text Box 1">
          <a:extLst>
            <a:ext uri="{FF2B5EF4-FFF2-40B4-BE49-F238E27FC236}">
              <a16:creationId xmlns:a16="http://schemas.microsoft.com/office/drawing/2014/main" id="{1375E23F-5080-43DC-B0A6-5F603DCD674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51" name="Text Box 1">
          <a:extLst>
            <a:ext uri="{FF2B5EF4-FFF2-40B4-BE49-F238E27FC236}">
              <a16:creationId xmlns:a16="http://schemas.microsoft.com/office/drawing/2014/main" id="{ADD55F53-A832-4372-B997-C495537732A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52" name="Text Box 1">
          <a:extLst>
            <a:ext uri="{FF2B5EF4-FFF2-40B4-BE49-F238E27FC236}">
              <a16:creationId xmlns:a16="http://schemas.microsoft.com/office/drawing/2014/main" id="{1157D269-AA2D-47A4-80D9-542844C254B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53" name="Text Box 1">
          <a:extLst>
            <a:ext uri="{FF2B5EF4-FFF2-40B4-BE49-F238E27FC236}">
              <a16:creationId xmlns:a16="http://schemas.microsoft.com/office/drawing/2014/main" id="{BBF9C395-C332-4742-84E7-A80DF2350BB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54" name="Text Box 1">
          <a:extLst>
            <a:ext uri="{FF2B5EF4-FFF2-40B4-BE49-F238E27FC236}">
              <a16:creationId xmlns:a16="http://schemas.microsoft.com/office/drawing/2014/main" id="{ACC564C5-F0AE-4B2C-A46A-564A5049DDB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55" name="Text Box 1">
          <a:extLst>
            <a:ext uri="{FF2B5EF4-FFF2-40B4-BE49-F238E27FC236}">
              <a16:creationId xmlns:a16="http://schemas.microsoft.com/office/drawing/2014/main" id="{0DDBC1DA-42ED-4FC5-ABF4-8890C1E7C57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56" name="Text Box 1">
          <a:extLst>
            <a:ext uri="{FF2B5EF4-FFF2-40B4-BE49-F238E27FC236}">
              <a16:creationId xmlns:a16="http://schemas.microsoft.com/office/drawing/2014/main" id="{2B926A76-63A3-492B-BA96-68D6AC05C00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57" name="Text Box 1">
          <a:extLst>
            <a:ext uri="{FF2B5EF4-FFF2-40B4-BE49-F238E27FC236}">
              <a16:creationId xmlns:a16="http://schemas.microsoft.com/office/drawing/2014/main" id="{B464682A-70FB-4A75-81C3-5E5320114D4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58" name="Text Box 1">
          <a:extLst>
            <a:ext uri="{FF2B5EF4-FFF2-40B4-BE49-F238E27FC236}">
              <a16:creationId xmlns:a16="http://schemas.microsoft.com/office/drawing/2014/main" id="{7F9D2B2A-024E-448C-8ED8-CFD7AAECDFC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59" name="Text Box 1">
          <a:extLst>
            <a:ext uri="{FF2B5EF4-FFF2-40B4-BE49-F238E27FC236}">
              <a16:creationId xmlns:a16="http://schemas.microsoft.com/office/drawing/2014/main" id="{1F9E024C-E3C4-42E6-B026-FB7DA407CE0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60" name="Text Box 1">
          <a:extLst>
            <a:ext uri="{FF2B5EF4-FFF2-40B4-BE49-F238E27FC236}">
              <a16:creationId xmlns:a16="http://schemas.microsoft.com/office/drawing/2014/main" id="{8F21A659-AB80-44F5-9875-90435275ED0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61" name="Text Box 1">
          <a:extLst>
            <a:ext uri="{FF2B5EF4-FFF2-40B4-BE49-F238E27FC236}">
              <a16:creationId xmlns:a16="http://schemas.microsoft.com/office/drawing/2014/main" id="{783E1290-8916-40E4-9016-24FBBABF7C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62" name="Text Box 1">
          <a:extLst>
            <a:ext uri="{FF2B5EF4-FFF2-40B4-BE49-F238E27FC236}">
              <a16:creationId xmlns:a16="http://schemas.microsoft.com/office/drawing/2014/main" id="{AB176DAB-C778-42E7-AABA-17FD229DCC9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63" name="Text Box 1">
          <a:extLst>
            <a:ext uri="{FF2B5EF4-FFF2-40B4-BE49-F238E27FC236}">
              <a16:creationId xmlns:a16="http://schemas.microsoft.com/office/drawing/2014/main" id="{2AB5921C-D38E-41BE-87F2-C091D8D522C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64" name="Text Box 1">
          <a:extLst>
            <a:ext uri="{FF2B5EF4-FFF2-40B4-BE49-F238E27FC236}">
              <a16:creationId xmlns:a16="http://schemas.microsoft.com/office/drawing/2014/main" id="{D1C49566-E776-496F-9D8A-05A7CB09AE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65" name="Text Box 1">
          <a:extLst>
            <a:ext uri="{FF2B5EF4-FFF2-40B4-BE49-F238E27FC236}">
              <a16:creationId xmlns:a16="http://schemas.microsoft.com/office/drawing/2014/main" id="{B9217C2C-668E-4002-873C-F41C4B2F86C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66" name="Text Box 1">
          <a:extLst>
            <a:ext uri="{FF2B5EF4-FFF2-40B4-BE49-F238E27FC236}">
              <a16:creationId xmlns:a16="http://schemas.microsoft.com/office/drawing/2014/main" id="{D8D1803F-150F-4D6C-A772-FC4EFCC294C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67" name="Text Box 1">
          <a:extLst>
            <a:ext uri="{FF2B5EF4-FFF2-40B4-BE49-F238E27FC236}">
              <a16:creationId xmlns:a16="http://schemas.microsoft.com/office/drawing/2014/main" id="{08AE7F92-F4BB-4B11-8C70-A806A10A2E2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68" name="Text Box 1">
          <a:extLst>
            <a:ext uri="{FF2B5EF4-FFF2-40B4-BE49-F238E27FC236}">
              <a16:creationId xmlns:a16="http://schemas.microsoft.com/office/drawing/2014/main" id="{8FBF738E-F151-424E-9CB2-19113454D2F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369" name="Text Box 1">
          <a:extLst>
            <a:ext uri="{FF2B5EF4-FFF2-40B4-BE49-F238E27FC236}">
              <a16:creationId xmlns:a16="http://schemas.microsoft.com/office/drawing/2014/main" id="{2DDDC949-EB2A-4D32-8686-48E0D7FDC2E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70" name="Text Box 1">
          <a:extLst>
            <a:ext uri="{FF2B5EF4-FFF2-40B4-BE49-F238E27FC236}">
              <a16:creationId xmlns:a16="http://schemas.microsoft.com/office/drawing/2014/main" id="{83C9724C-7FD5-4626-BD6B-379C750F19C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71" name="Text Box 1">
          <a:extLst>
            <a:ext uri="{FF2B5EF4-FFF2-40B4-BE49-F238E27FC236}">
              <a16:creationId xmlns:a16="http://schemas.microsoft.com/office/drawing/2014/main" id="{63B019CF-8B5F-4AAF-A62E-B1B625ED416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72" name="Text Box 1">
          <a:extLst>
            <a:ext uri="{FF2B5EF4-FFF2-40B4-BE49-F238E27FC236}">
              <a16:creationId xmlns:a16="http://schemas.microsoft.com/office/drawing/2014/main" id="{3BF87EC9-6B6A-41EF-8C9D-D941556D289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73" name="Text Box 1">
          <a:extLst>
            <a:ext uri="{FF2B5EF4-FFF2-40B4-BE49-F238E27FC236}">
              <a16:creationId xmlns:a16="http://schemas.microsoft.com/office/drawing/2014/main" id="{03CD72B7-7065-444E-999D-EA24245705E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74" name="Text Box 1">
          <a:extLst>
            <a:ext uri="{FF2B5EF4-FFF2-40B4-BE49-F238E27FC236}">
              <a16:creationId xmlns:a16="http://schemas.microsoft.com/office/drawing/2014/main" id="{EBB5860D-5FC5-4F3E-B428-BCAB1CBDAC7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75" name="Text Box 1">
          <a:extLst>
            <a:ext uri="{FF2B5EF4-FFF2-40B4-BE49-F238E27FC236}">
              <a16:creationId xmlns:a16="http://schemas.microsoft.com/office/drawing/2014/main" id="{FB31A5D9-E66D-4CD8-AC3F-4CF7746329C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76" name="Text Box 1">
          <a:extLst>
            <a:ext uri="{FF2B5EF4-FFF2-40B4-BE49-F238E27FC236}">
              <a16:creationId xmlns:a16="http://schemas.microsoft.com/office/drawing/2014/main" id="{5C2AAA3E-7F6F-42AA-B665-2AE28A9E9F7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77" name="Text Box 1">
          <a:extLst>
            <a:ext uri="{FF2B5EF4-FFF2-40B4-BE49-F238E27FC236}">
              <a16:creationId xmlns:a16="http://schemas.microsoft.com/office/drawing/2014/main" id="{420E2C18-A725-453C-99CD-027C921205D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78" name="Text Box 1">
          <a:extLst>
            <a:ext uri="{FF2B5EF4-FFF2-40B4-BE49-F238E27FC236}">
              <a16:creationId xmlns:a16="http://schemas.microsoft.com/office/drawing/2014/main" id="{9703971C-2902-4662-A4D9-9E13AE6DA39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79" name="Text Box 1">
          <a:extLst>
            <a:ext uri="{FF2B5EF4-FFF2-40B4-BE49-F238E27FC236}">
              <a16:creationId xmlns:a16="http://schemas.microsoft.com/office/drawing/2014/main" id="{802B222F-433A-48AB-81AF-B04805AC0A8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80" name="Text Box 1">
          <a:extLst>
            <a:ext uri="{FF2B5EF4-FFF2-40B4-BE49-F238E27FC236}">
              <a16:creationId xmlns:a16="http://schemas.microsoft.com/office/drawing/2014/main" id="{5C746187-0CDB-4A5D-97FA-69BDA150701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81" name="Text Box 1">
          <a:extLst>
            <a:ext uri="{FF2B5EF4-FFF2-40B4-BE49-F238E27FC236}">
              <a16:creationId xmlns:a16="http://schemas.microsoft.com/office/drawing/2014/main" id="{FDB25A36-0665-4C8C-B05C-8184A04B262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82" name="Text Box 1">
          <a:extLst>
            <a:ext uri="{FF2B5EF4-FFF2-40B4-BE49-F238E27FC236}">
              <a16:creationId xmlns:a16="http://schemas.microsoft.com/office/drawing/2014/main" id="{E674318B-DDB2-4E85-9741-1547F7C7F0E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83" name="Text Box 1">
          <a:extLst>
            <a:ext uri="{FF2B5EF4-FFF2-40B4-BE49-F238E27FC236}">
              <a16:creationId xmlns:a16="http://schemas.microsoft.com/office/drawing/2014/main" id="{2A0CD480-650A-4FB0-822F-8096C082BB9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84" name="Text Box 1">
          <a:extLst>
            <a:ext uri="{FF2B5EF4-FFF2-40B4-BE49-F238E27FC236}">
              <a16:creationId xmlns:a16="http://schemas.microsoft.com/office/drawing/2014/main" id="{7926C089-E272-4207-9837-635D6D1DB46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85" name="Text Box 1">
          <a:extLst>
            <a:ext uri="{FF2B5EF4-FFF2-40B4-BE49-F238E27FC236}">
              <a16:creationId xmlns:a16="http://schemas.microsoft.com/office/drawing/2014/main" id="{A57C54DD-119A-4782-8220-A7F45DADD88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86" name="Text Box 1">
          <a:extLst>
            <a:ext uri="{FF2B5EF4-FFF2-40B4-BE49-F238E27FC236}">
              <a16:creationId xmlns:a16="http://schemas.microsoft.com/office/drawing/2014/main" id="{9FD39753-1EBE-4572-816B-6C8508D275F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87" name="Text Box 1">
          <a:extLst>
            <a:ext uri="{FF2B5EF4-FFF2-40B4-BE49-F238E27FC236}">
              <a16:creationId xmlns:a16="http://schemas.microsoft.com/office/drawing/2014/main" id="{DE6E1C65-071F-4816-AEBD-4D474CBB414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88" name="Text Box 1">
          <a:extLst>
            <a:ext uri="{FF2B5EF4-FFF2-40B4-BE49-F238E27FC236}">
              <a16:creationId xmlns:a16="http://schemas.microsoft.com/office/drawing/2014/main" id="{C834DC1A-0061-402A-9572-8A55EAFAE01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89" name="Text Box 1">
          <a:extLst>
            <a:ext uri="{FF2B5EF4-FFF2-40B4-BE49-F238E27FC236}">
              <a16:creationId xmlns:a16="http://schemas.microsoft.com/office/drawing/2014/main" id="{FA456340-7ED7-4BA4-8F28-A035DA5B175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90" name="Text Box 1">
          <a:extLst>
            <a:ext uri="{FF2B5EF4-FFF2-40B4-BE49-F238E27FC236}">
              <a16:creationId xmlns:a16="http://schemas.microsoft.com/office/drawing/2014/main" id="{8C992B7D-651E-4453-9883-A24167A94E1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91" name="Text Box 1">
          <a:extLst>
            <a:ext uri="{FF2B5EF4-FFF2-40B4-BE49-F238E27FC236}">
              <a16:creationId xmlns:a16="http://schemas.microsoft.com/office/drawing/2014/main" id="{A4D61798-80B9-428B-BD45-BD53A2083EB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92" name="Text Box 1">
          <a:extLst>
            <a:ext uri="{FF2B5EF4-FFF2-40B4-BE49-F238E27FC236}">
              <a16:creationId xmlns:a16="http://schemas.microsoft.com/office/drawing/2014/main" id="{349C0335-994A-49D5-ABC2-F341AF37467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93" name="Text Box 1">
          <a:extLst>
            <a:ext uri="{FF2B5EF4-FFF2-40B4-BE49-F238E27FC236}">
              <a16:creationId xmlns:a16="http://schemas.microsoft.com/office/drawing/2014/main" id="{42F054FB-5007-40AA-BEBD-DF3E5F2E25C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94" name="Text Box 1">
          <a:extLst>
            <a:ext uri="{FF2B5EF4-FFF2-40B4-BE49-F238E27FC236}">
              <a16:creationId xmlns:a16="http://schemas.microsoft.com/office/drawing/2014/main" id="{B2E488E9-2F70-4DD7-8688-ACCB10EBCBB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95" name="Text Box 1">
          <a:extLst>
            <a:ext uri="{FF2B5EF4-FFF2-40B4-BE49-F238E27FC236}">
              <a16:creationId xmlns:a16="http://schemas.microsoft.com/office/drawing/2014/main" id="{FA2FCF36-584A-4789-8A2E-D91DF90A11E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396" name="Text Box 1">
          <a:extLst>
            <a:ext uri="{FF2B5EF4-FFF2-40B4-BE49-F238E27FC236}">
              <a16:creationId xmlns:a16="http://schemas.microsoft.com/office/drawing/2014/main" id="{868F5F12-2B05-4D37-822C-3B38B248F8E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397" name="Text Box 1">
          <a:extLst>
            <a:ext uri="{FF2B5EF4-FFF2-40B4-BE49-F238E27FC236}">
              <a16:creationId xmlns:a16="http://schemas.microsoft.com/office/drawing/2014/main" id="{D1A6A58B-0E93-46F8-A5EB-42AF0043EEF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98" name="Text Box 1">
          <a:extLst>
            <a:ext uri="{FF2B5EF4-FFF2-40B4-BE49-F238E27FC236}">
              <a16:creationId xmlns:a16="http://schemas.microsoft.com/office/drawing/2014/main" id="{5F93515C-FB1C-43AF-8025-5163DE6E741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399" name="Text Box 1">
          <a:extLst>
            <a:ext uri="{FF2B5EF4-FFF2-40B4-BE49-F238E27FC236}">
              <a16:creationId xmlns:a16="http://schemas.microsoft.com/office/drawing/2014/main" id="{5C01B997-18AD-4B31-98D6-D5C813A78BE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00" name="Text Box 1">
          <a:extLst>
            <a:ext uri="{FF2B5EF4-FFF2-40B4-BE49-F238E27FC236}">
              <a16:creationId xmlns:a16="http://schemas.microsoft.com/office/drawing/2014/main" id="{4C5082B3-73DB-40B2-A95F-200A88226B5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01" name="Text Box 1">
          <a:extLst>
            <a:ext uri="{FF2B5EF4-FFF2-40B4-BE49-F238E27FC236}">
              <a16:creationId xmlns:a16="http://schemas.microsoft.com/office/drawing/2014/main" id="{EB2ACEFD-C981-457A-8B9C-5895A45D918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402" name="Text Box 1">
          <a:extLst>
            <a:ext uri="{FF2B5EF4-FFF2-40B4-BE49-F238E27FC236}">
              <a16:creationId xmlns:a16="http://schemas.microsoft.com/office/drawing/2014/main" id="{C9E98310-3FBD-423D-9E74-133ABC9FF2F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03" name="Text Box 1">
          <a:extLst>
            <a:ext uri="{FF2B5EF4-FFF2-40B4-BE49-F238E27FC236}">
              <a16:creationId xmlns:a16="http://schemas.microsoft.com/office/drawing/2014/main" id="{CC66C9DB-C703-434B-A2C7-2932E6472A6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404" name="Text Box 1">
          <a:extLst>
            <a:ext uri="{FF2B5EF4-FFF2-40B4-BE49-F238E27FC236}">
              <a16:creationId xmlns:a16="http://schemas.microsoft.com/office/drawing/2014/main" id="{E7A1AAB2-2553-4246-9393-40D52337AC7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05" name="Text Box 1">
          <a:extLst>
            <a:ext uri="{FF2B5EF4-FFF2-40B4-BE49-F238E27FC236}">
              <a16:creationId xmlns:a16="http://schemas.microsoft.com/office/drawing/2014/main" id="{ADF4D37D-58EB-4BAF-ACE7-C7D7CEC9659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06" name="Text Box 1">
          <a:extLst>
            <a:ext uri="{FF2B5EF4-FFF2-40B4-BE49-F238E27FC236}">
              <a16:creationId xmlns:a16="http://schemas.microsoft.com/office/drawing/2014/main" id="{BCF60F63-AA9A-48EE-88C9-67F3072A49D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07" name="Text Box 1">
          <a:extLst>
            <a:ext uri="{FF2B5EF4-FFF2-40B4-BE49-F238E27FC236}">
              <a16:creationId xmlns:a16="http://schemas.microsoft.com/office/drawing/2014/main" id="{F36C7385-B004-46E2-94DC-B72A3053CD1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08" name="Text Box 1">
          <a:extLst>
            <a:ext uri="{FF2B5EF4-FFF2-40B4-BE49-F238E27FC236}">
              <a16:creationId xmlns:a16="http://schemas.microsoft.com/office/drawing/2014/main" id="{919068BC-6E22-4285-A8D8-6C0EA275430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09" name="Text Box 1">
          <a:extLst>
            <a:ext uri="{FF2B5EF4-FFF2-40B4-BE49-F238E27FC236}">
              <a16:creationId xmlns:a16="http://schemas.microsoft.com/office/drawing/2014/main" id="{6466AF72-BA98-42BC-8CA3-7DE0635D020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10" name="Text Box 1">
          <a:extLst>
            <a:ext uri="{FF2B5EF4-FFF2-40B4-BE49-F238E27FC236}">
              <a16:creationId xmlns:a16="http://schemas.microsoft.com/office/drawing/2014/main" id="{61816FEB-8D5E-4F61-963A-644AEF08ABA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11" name="Text Box 1">
          <a:extLst>
            <a:ext uri="{FF2B5EF4-FFF2-40B4-BE49-F238E27FC236}">
              <a16:creationId xmlns:a16="http://schemas.microsoft.com/office/drawing/2014/main" id="{D55E75B7-7756-4F47-A91B-ED71C8DCA60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A9C14BC0-A12F-4400-ADE4-2A5E57BEA5E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13" name="Text Box 1">
          <a:extLst>
            <a:ext uri="{FF2B5EF4-FFF2-40B4-BE49-F238E27FC236}">
              <a16:creationId xmlns:a16="http://schemas.microsoft.com/office/drawing/2014/main" id="{446F0541-0BC0-4D50-AC15-A53687C123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14" name="Text Box 1">
          <a:extLst>
            <a:ext uri="{FF2B5EF4-FFF2-40B4-BE49-F238E27FC236}">
              <a16:creationId xmlns:a16="http://schemas.microsoft.com/office/drawing/2014/main" id="{F111A27C-4AE0-4AA5-AA97-F427CF94E8C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15" name="Text Box 1">
          <a:extLst>
            <a:ext uri="{FF2B5EF4-FFF2-40B4-BE49-F238E27FC236}">
              <a16:creationId xmlns:a16="http://schemas.microsoft.com/office/drawing/2014/main" id="{2E7B587F-5253-409B-8A4F-A04682FB199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16" name="Text Box 1">
          <a:extLst>
            <a:ext uri="{FF2B5EF4-FFF2-40B4-BE49-F238E27FC236}">
              <a16:creationId xmlns:a16="http://schemas.microsoft.com/office/drawing/2014/main" id="{12728E03-A654-493E-96D8-1CA2EC35EE7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17" name="Text Box 1">
          <a:extLst>
            <a:ext uri="{FF2B5EF4-FFF2-40B4-BE49-F238E27FC236}">
              <a16:creationId xmlns:a16="http://schemas.microsoft.com/office/drawing/2014/main" id="{45296799-4239-4B3C-9DC6-012A3E5140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18" name="Text Box 1">
          <a:extLst>
            <a:ext uri="{FF2B5EF4-FFF2-40B4-BE49-F238E27FC236}">
              <a16:creationId xmlns:a16="http://schemas.microsoft.com/office/drawing/2014/main" id="{BD74C64A-B61C-40A5-B78E-C2193DE8117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19" name="Text Box 1">
          <a:extLst>
            <a:ext uri="{FF2B5EF4-FFF2-40B4-BE49-F238E27FC236}">
              <a16:creationId xmlns:a16="http://schemas.microsoft.com/office/drawing/2014/main" id="{69260E53-7E23-4F94-9F52-433A01D993C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20" name="Text Box 1">
          <a:extLst>
            <a:ext uri="{FF2B5EF4-FFF2-40B4-BE49-F238E27FC236}">
              <a16:creationId xmlns:a16="http://schemas.microsoft.com/office/drawing/2014/main" id="{5C02B976-9113-4290-8056-A43850DDD6B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21" name="Text Box 1">
          <a:extLst>
            <a:ext uri="{FF2B5EF4-FFF2-40B4-BE49-F238E27FC236}">
              <a16:creationId xmlns:a16="http://schemas.microsoft.com/office/drawing/2014/main" id="{92338623-FFD7-4F52-9A8F-E4163EC920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22" name="Text Box 1">
          <a:extLst>
            <a:ext uri="{FF2B5EF4-FFF2-40B4-BE49-F238E27FC236}">
              <a16:creationId xmlns:a16="http://schemas.microsoft.com/office/drawing/2014/main" id="{61563156-8331-4516-B596-2F589D882EE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23" name="Text Box 1">
          <a:extLst>
            <a:ext uri="{FF2B5EF4-FFF2-40B4-BE49-F238E27FC236}">
              <a16:creationId xmlns:a16="http://schemas.microsoft.com/office/drawing/2014/main" id="{56FF2159-382E-4799-A69C-75CFBFF6621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24" name="Text Box 1">
          <a:extLst>
            <a:ext uri="{FF2B5EF4-FFF2-40B4-BE49-F238E27FC236}">
              <a16:creationId xmlns:a16="http://schemas.microsoft.com/office/drawing/2014/main" id="{BEA2C60C-353F-4157-91A9-91EDDF2EDF7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25" name="Text Box 1">
          <a:extLst>
            <a:ext uri="{FF2B5EF4-FFF2-40B4-BE49-F238E27FC236}">
              <a16:creationId xmlns:a16="http://schemas.microsoft.com/office/drawing/2014/main" id="{8C0C92F0-498F-40E9-A9D4-13ED3B20BEE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26" name="Text Box 1">
          <a:extLst>
            <a:ext uri="{FF2B5EF4-FFF2-40B4-BE49-F238E27FC236}">
              <a16:creationId xmlns:a16="http://schemas.microsoft.com/office/drawing/2014/main" id="{30CC722F-257D-4B8A-85C9-D8BA8EF24CA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27" name="Text Box 1">
          <a:extLst>
            <a:ext uri="{FF2B5EF4-FFF2-40B4-BE49-F238E27FC236}">
              <a16:creationId xmlns:a16="http://schemas.microsoft.com/office/drawing/2014/main" id="{220E2BD3-32EE-424B-9853-4BF7C711AEC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28" name="Text Box 1">
          <a:extLst>
            <a:ext uri="{FF2B5EF4-FFF2-40B4-BE49-F238E27FC236}">
              <a16:creationId xmlns:a16="http://schemas.microsoft.com/office/drawing/2014/main" id="{6B4E915D-5E01-4D42-9229-20CA8458623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29" name="Text Box 1">
          <a:extLst>
            <a:ext uri="{FF2B5EF4-FFF2-40B4-BE49-F238E27FC236}">
              <a16:creationId xmlns:a16="http://schemas.microsoft.com/office/drawing/2014/main" id="{C028DAB7-6857-43BA-91C8-7E21EF2AEC3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30" name="Text Box 1">
          <a:extLst>
            <a:ext uri="{FF2B5EF4-FFF2-40B4-BE49-F238E27FC236}">
              <a16:creationId xmlns:a16="http://schemas.microsoft.com/office/drawing/2014/main" id="{4B82A168-64DC-4F7D-A89C-6EC29A1B8D0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31" name="Text Box 1">
          <a:extLst>
            <a:ext uri="{FF2B5EF4-FFF2-40B4-BE49-F238E27FC236}">
              <a16:creationId xmlns:a16="http://schemas.microsoft.com/office/drawing/2014/main" id="{D1B53BBA-7C8E-4993-A52B-487D47B12FE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32" name="Text Box 1">
          <a:extLst>
            <a:ext uri="{FF2B5EF4-FFF2-40B4-BE49-F238E27FC236}">
              <a16:creationId xmlns:a16="http://schemas.microsoft.com/office/drawing/2014/main" id="{9EC43DB3-622B-46E9-A3EE-8B330C6F321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33" name="Text Box 1">
          <a:extLst>
            <a:ext uri="{FF2B5EF4-FFF2-40B4-BE49-F238E27FC236}">
              <a16:creationId xmlns:a16="http://schemas.microsoft.com/office/drawing/2014/main" id="{D8EE5327-26CA-4270-97B0-DEBF1B6E305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34" name="Text Box 1">
          <a:extLst>
            <a:ext uri="{FF2B5EF4-FFF2-40B4-BE49-F238E27FC236}">
              <a16:creationId xmlns:a16="http://schemas.microsoft.com/office/drawing/2014/main" id="{4FBD43F9-4C1E-4D0E-812C-F09141256E7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35" name="Text Box 1">
          <a:extLst>
            <a:ext uri="{FF2B5EF4-FFF2-40B4-BE49-F238E27FC236}">
              <a16:creationId xmlns:a16="http://schemas.microsoft.com/office/drawing/2014/main" id="{01B8A8D5-F88C-4806-8160-58B3BC7E812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36" name="Text Box 1">
          <a:extLst>
            <a:ext uri="{FF2B5EF4-FFF2-40B4-BE49-F238E27FC236}">
              <a16:creationId xmlns:a16="http://schemas.microsoft.com/office/drawing/2014/main" id="{A8685D29-BA19-4201-B769-11FF5B1479D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37" name="Text Box 1">
          <a:extLst>
            <a:ext uri="{FF2B5EF4-FFF2-40B4-BE49-F238E27FC236}">
              <a16:creationId xmlns:a16="http://schemas.microsoft.com/office/drawing/2014/main" id="{D58C9373-B39F-4F65-A650-72FC872E4DB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38" name="Text Box 1">
          <a:extLst>
            <a:ext uri="{FF2B5EF4-FFF2-40B4-BE49-F238E27FC236}">
              <a16:creationId xmlns:a16="http://schemas.microsoft.com/office/drawing/2014/main" id="{1C534423-8508-4ED5-A9C9-587965716F0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39" name="Text Box 1">
          <a:extLst>
            <a:ext uri="{FF2B5EF4-FFF2-40B4-BE49-F238E27FC236}">
              <a16:creationId xmlns:a16="http://schemas.microsoft.com/office/drawing/2014/main" id="{F4C7FD93-295C-4CAB-9F5D-D266D7B92E5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40" name="Text Box 1">
          <a:extLst>
            <a:ext uri="{FF2B5EF4-FFF2-40B4-BE49-F238E27FC236}">
              <a16:creationId xmlns:a16="http://schemas.microsoft.com/office/drawing/2014/main" id="{42AA01F2-710D-4763-8886-6E16A7F5C80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41" name="Text Box 1">
          <a:extLst>
            <a:ext uri="{FF2B5EF4-FFF2-40B4-BE49-F238E27FC236}">
              <a16:creationId xmlns:a16="http://schemas.microsoft.com/office/drawing/2014/main" id="{F2ACAC6E-1DAE-4E45-A9E1-1813B3107E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42" name="Text Box 1">
          <a:extLst>
            <a:ext uri="{FF2B5EF4-FFF2-40B4-BE49-F238E27FC236}">
              <a16:creationId xmlns:a16="http://schemas.microsoft.com/office/drawing/2014/main" id="{F3E7D617-E128-428A-BECC-235F56B8B9D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43" name="Text Box 1">
          <a:extLst>
            <a:ext uri="{FF2B5EF4-FFF2-40B4-BE49-F238E27FC236}">
              <a16:creationId xmlns:a16="http://schemas.microsoft.com/office/drawing/2014/main" id="{016FBC9B-A470-4079-9454-50A0CD1F968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44" name="Text Box 1">
          <a:extLst>
            <a:ext uri="{FF2B5EF4-FFF2-40B4-BE49-F238E27FC236}">
              <a16:creationId xmlns:a16="http://schemas.microsoft.com/office/drawing/2014/main" id="{26BACA6D-0F4E-4861-AB41-DDA04E3FEE8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45" name="Text Box 1">
          <a:extLst>
            <a:ext uri="{FF2B5EF4-FFF2-40B4-BE49-F238E27FC236}">
              <a16:creationId xmlns:a16="http://schemas.microsoft.com/office/drawing/2014/main" id="{F0AC9BC4-6315-4AD7-98AC-EC1A23D7EF1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46" name="Text Box 1">
          <a:extLst>
            <a:ext uri="{FF2B5EF4-FFF2-40B4-BE49-F238E27FC236}">
              <a16:creationId xmlns:a16="http://schemas.microsoft.com/office/drawing/2014/main" id="{14AC5AD3-6BB1-45AE-931D-EAA8CA36654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47" name="Text Box 1">
          <a:extLst>
            <a:ext uri="{FF2B5EF4-FFF2-40B4-BE49-F238E27FC236}">
              <a16:creationId xmlns:a16="http://schemas.microsoft.com/office/drawing/2014/main" id="{90D3F21C-B915-4586-B394-4ED9B738CE5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48" name="Text Box 1">
          <a:extLst>
            <a:ext uri="{FF2B5EF4-FFF2-40B4-BE49-F238E27FC236}">
              <a16:creationId xmlns:a16="http://schemas.microsoft.com/office/drawing/2014/main" id="{CEE18F2D-685D-4212-8F0A-03FF16BF265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49" name="Text Box 1">
          <a:extLst>
            <a:ext uri="{FF2B5EF4-FFF2-40B4-BE49-F238E27FC236}">
              <a16:creationId xmlns:a16="http://schemas.microsoft.com/office/drawing/2014/main" id="{934A5F8D-3845-48FD-8362-742F03D5C9F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50" name="Text Box 1">
          <a:extLst>
            <a:ext uri="{FF2B5EF4-FFF2-40B4-BE49-F238E27FC236}">
              <a16:creationId xmlns:a16="http://schemas.microsoft.com/office/drawing/2014/main" id="{57CE05A9-F411-41E2-B7B9-0B67A26CD10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51" name="Text Box 1">
          <a:extLst>
            <a:ext uri="{FF2B5EF4-FFF2-40B4-BE49-F238E27FC236}">
              <a16:creationId xmlns:a16="http://schemas.microsoft.com/office/drawing/2014/main" id="{B7CDFF0A-E2E5-4C0D-84D4-DD443CC18C3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52" name="Text Box 1">
          <a:extLst>
            <a:ext uri="{FF2B5EF4-FFF2-40B4-BE49-F238E27FC236}">
              <a16:creationId xmlns:a16="http://schemas.microsoft.com/office/drawing/2014/main" id="{EC90E0F0-5A9D-46FC-AEFF-97F6040DD6B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53" name="Text Box 1">
          <a:extLst>
            <a:ext uri="{FF2B5EF4-FFF2-40B4-BE49-F238E27FC236}">
              <a16:creationId xmlns:a16="http://schemas.microsoft.com/office/drawing/2014/main" id="{611232D2-9384-4090-BB82-852539B7F22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54" name="Text Box 1">
          <a:extLst>
            <a:ext uri="{FF2B5EF4-FFF2-40B4-BE49-F238E27FC236}">
              <a16:creationId xmlns:a16="http://schemas.microsoft.com/office/drawing/2014/main" id="{DA458DB3-59C4-4C96-8B1D-357D58049A9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55" name="Text Box 1">
          <a:extLst>
            <a:ext uri="{FF2B5EF4-FFF2-40B4-BE49-F238E27FC236}">
              <a16:creationId xmlns:a16="http://schemas.microsoft.com/office/drawing/2014/main" id="{DD99B588-08B7-45C4-9439-421E6A8258B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56" name="Text Box 1">
          <a:extLst>
            <a:ext uri="{FF2B5EF4-FFF2-40B4-BE49-F238E27FC236}">
              <a16:creationId xmlns:a16="http://schemas.microsoft.com/office/drawing/2014/main" id="{C32C50D9-B9E7-4A2B-BD63-9130516C48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57" name="Text Box 1">
          <a:extLst>
            <a:ext uri="{FF2B5EF4-FFF2-40B4-BE49-F238E27FC236}">
              <a16:creationId xmlns:a16="http://schemas.microsoft.com/office/drawing/2014/main" id="{8561B85B-CA38-4CF9-A80F-83DB0547062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58" name="Text Box 1">
          <a:extLst>
            <a:ext uri="{FF2B5EF4-FFF2-40B4-BE49-F238E27FC236}">
              <a16:creationId xmlns:a16="http://schemas.microsoft.com/office/drawing/2014/main" id="{EACBF7B0-191A-433E-BF9E-31CEF241EFD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59" name="Text Box 1">
          <a:extLst>
            <a:ext uri="{FF2B5EF4-FFF2-40B4-BE49-F238E27FC236}">
              <a16:creationId xmlns:a16="http://schemas.microsoft.com/office/drawing/2014/main" id="{CDF07278-DD43-4643-9FAB-2FCDD1B8A5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60" name="Text Box 1">
          <a:extLst>
            <a:ext uri="{FF2B5EF4-FFF2-40B4-BE49-F238E27FC236}">
              <a16:creationId xmlns:a16="http://schemas.microsoft.com/office/drawing/2014/main" id="{C25A47DE-15E7-4840-9FF1-6649CC5BD1D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61" name="Text Box 1">
          <a:extLst>
            <a:ext uri="{FF2B5EF4-FFF2-40B4-BE49-F238E27FC236}">
              <a16:creationId xmlns:a16="http://schemas.microsoft.com/office/drawing/2014/main" id="{C9A5000C-CFB5-4F71-A8F2-0BA4B39BAFD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62" name="Text Box 1">
          <a:extLst>
            <a:ext uri="{FF2B5EF4-FFF2-40B4-BE49-F238E27FC236}">
              <a16:creationId xmlns:a16="http://schemas.microsoft.com/office/drawing/2014/main" id="{7B4F13FF-A749-465B-A1FD-2CF3BD2D4C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63" name="Text Box 1">
          <a:extLst>
            <a:ext uri="{FF2B5EF4-FFF2-40B4-BE49-F238E27FC236}">
              <a16:creationId xmlns:a16="http://schemas.microsoft.com/office/drawing/2014/main" id="{B2411455-DF07-4746-99CD-9D655E67FCB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64" name="Text Box 1">
          <a:extLst>
            <a:ext uri="{FF2B5EF4-FFF2-40B4-BE49-F238E27FC236}">
              <a16:creationId xmlns:a16="http://schemas.microsoft.com/office/drawing/2014/main" id="{D9121556-580F-40B7-81A1-F2581BF4AC5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65" name="Text Box 1">
          <a:extLst>
            <a:ext uri="{FF2B5EF4-FFF2-40B4-BE49-F238E27FC236}">
              <a16:creationId xmlns:a16="http://schemas.microsoft.com/office/drawing/2014/main" id="{773EC691-5592-4303-A6BA-FA276D17A21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66" name="Text Box 1">
          <a:extLst>
            <a:ext uri="{FF2B5EF4-FFF2-40B4-BE49-F238E27FC236}">
              <a16:creationId xmlns:a16="http://schemas.microsoft.com/office/drawing/2014/main" id="{5A7E3336-C186-4B03-80C6-C5F4A128B9B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67" name="Text Box 1">
          <a:extLst>
            <a:ext uri="{FF2B5EF4-FFF2-40B4-BE49-F238E27FC236}">
              <a16:creationId xmlns:a16="http://schemas.microsoft.com/office/drawing/2014/main" id="{9686F941-36B7-40FA-8532-80648FB05D0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68" name="Text Box 1">
          <a:extLst>
            <a:ext uri="{FF2B5EF4-FFF2-40B4-BE49-F238E27FC236}">
              <a16:creationId xmlns:a16="http://schemas.microsoft.com/office/drawing/2014/main" id="{A3C6AED1-7F25-4BE2-81D3-28398F6916C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69" name="Text Box 1">
          <a:extLst>
            <a:ext uri="{FF2B5EF4-FFF2-40B4-BE49-F238E27FC236}">
              <a16:creationId xmlns:a16="http://schemas.microsoft.com/office/drawing/2014/main" id="{8E287C47-A9AF-4C97-9440-5E074EA864E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70" name="Text Box 1">
          <a:extLst>
            <a:ext uri="{FF2B5EF4-FFF2-40B4-BE49-F238E27FC236}">
              <a16:creationId xmlns:a16="http://schemas.microsoft.com/office/drawing/2014/main" id="{8F2FA423-7F10-4746-9613-605718D0B88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71" name="Text Box 1">
          <a:extLst>
            <a:ext uri="{FF2B5EF4-FFF2-40B4-BE49-F238E27FC236}">
              <a16:creationId xmlns:a16="http://schemas.microsoft.com/office/drawing/2014/main" id="{ADF9761B-C0F5-4A6C-A618-D64F72E3A87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72" name="Text Box 1">
          <a:extLst>
            <a:ext uri="{FF2B5EF4-FFF2-40B4-BE49-F238E27FC236}">
              <a16:creationId xmlns:a16="http://schemas.microsoft.com/office/drawing/2014/main" id="{69E957AA-8CE2-40AD-92FF-DBAAD3BB26A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73" name="Text Box 1">
          <a:extLst>
            <a:ext uri="{FF2B5EF4-FFF2-40B4-BE49-F238E27FC236}">
              <a16:creationId xmlns:a16="http://schemas.microsoft.com/office/drawing/2014/main" id="{D6C9ED3C-3C6C-4618-9BDF-E80FC579305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74" name="Text Box 1">
          <a:extLst>
            <a:ext uri="{FF2B5EF4-FFF2-40B4-BE49-F238E27FC236}">
              <a16:creationId xmlns:a16="http://schemas.microsoft.com/office/drawing/2014/main" id="{3B3257CB-5EE2-4003-AF66-B60E969C673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75" name="Text Box 1">
          <a:extLst>
            <a:ext uri="{FF2B5EF4-FFF2-40B4-BE49-F238E27FC236}">
              <a16:creationId xmlns:a16="http://schemas.microsoft.com/office/drawing/2014/main" id="{5B520AAE-0564-441E-A8FF-9C334564E09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76" name="Text Box 1">
          <a:extLst>
            <a:ext uri="{FF2B5EF4-FFF2-40B4-BE49-F238E27FC236}">
              <a16:creationId xmlns:a16="http://schemas.microsoft.com/office/drawing/2014/main" id="{7BB92980-8B1E-4502-BD08-76421FDCA84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77" name="Text Box 1">
          <a:extLst>
            <a:ext uri="{FF2B5EF4-FFF2-40B4-BE49-F238E27FC236}">
              <a16:creationId xmlns:a16="http://schemas.microsoft.com/office/drawing/2014/main" id="{B8D5DDD1-58F9-4F36-8197-905E4772CC0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78" name="Text Box 1">
          <a:extLst>
            <a:ext uri="{FF2B5EF4-FFF2-40B4-BE49-F238E27FC236}">
              <a16:creationId xmlns:a16="http://schemas.microsoft.com/office/drawing/2014/main" id="{45C29902-96BC-487A-895E-619DFEE41BD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79" name="Text Box 1">
          <a:extLst>
            <a:ext uri="{FF2B5EF4-FFF2-40B4-BE49-F238E27FC236}">
              <a16:creationId xmlns:a16="http://schemas.microsoft.com/office/drawing/2014/main" id="{B8322B99-729B-4133-B211-CF310F9774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80" name="Text Box 1">
          <a:extLst>
            <a:ext uri="{FF2B5EF4-FFF2-40B4-BE49-F238E27FC236}">
              <a16:creationId xmlns:a16="http://schemas.microsoft.com/office/drawing/2014/main" id="{A5C89888-AFDF-43AB-859A-33C36C1CDAF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481" name="Text Box 1">
          <a:extLst>
            <a:ext uri="{FF2B5EF4-FFF2-40B4-BE49-F238E27FC236}">
              <a16:creationId xmlns:a16="http://schemas.microsoft.com/office/drawing/2014/main" id="{C302EE5A-B68B-472D-B624-322FBA3A367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482" name="Text Box 1">
          <a:extLst>
            <a:ext uri="{FF2B5EF4-FFF2-40B4-BE49-F238E27FC236}">
              <a16:creationId xmlns:a16="http://schemas.microsoft.com/office/drawing/2014/main" id="{1B56D932-78E3-442C-A5D2-A57FCDD93F2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83" name="Text Box 1">
          <a:extLst>
            <a:ext uri="{FF2B5EF4-FFF2-40B4-BE49-F238E27FC236}">
              <a16:creationId xmlns:a16="http://schemas.microsoft.com/office/drawing/2014/main" id="{412D9175-A532-4395-A3F1-3114EC99A56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484" name="Text Box 1">
          <a:extLst>
            <a:ext uri="{FF2B5EF4-FFF2-40B4-BE49-F238E27FC236}">
              <a16:creationId xmlns:a16="http://schemas.microsoft.com/office/drawing/2014/main" id="{D78C3F1C-42C2-4D31-AA71-2774D07D6B7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85" name="Text Box 1">
          <a:extLst>
            <a:ext uri="{FF2B5EF4-FFF2-40B4-BE49-F238E27FC236}">
              <a16:creationId xmlns:a16="http://schemas.microsoft.com/office/drawing/2014/main" id="{085AAAFB-BF40-4A12-BCD6-47F5D49FC23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486" name="Text Box 1">
          <a:extLst>
            <a:ext uri="{FF2B5EF4-FFF2-40B4-BE49-F238E27FC236}">
              <a16:creationId xmlns:a16="http://schemas.microsoft.com/office/drawing/2014/main" id="{3DF55D10-EBED-4CCA-9B1F-3B9A1B5B785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87" name="Text Box 1">
          <a:extLst>
            <a:ext uri="{FF2B5EF4-FFF2-40B4-BE49-F238E27FC236}">
              <a16:creationId xmlns:a16="http://schemas.microsoft.com/office/drawing/2014/main" id="{6EFC6BD1-9A8A-423E-8ECB-0A50309BD5D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488" name="Text Box 1">
          <a:extLst>
            <a:ext uri="{FF2B5EF4-FFF2-40B4-BE49-F238E27FC236}">
              <a16:creationId xmlns:a16="http://schemas.microsoft.com/office/drawing/2014/main" id="{8BA7E8BD-2778-48EA-8A2C-85CF9A71EC6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89" name="Text Box 1">
          <a:extLst>
            <a:ext uri="{FF2B5EF4-FFF2-40B4-BE49-F238E27FC236}">
              <a16:creationId xmlns:a16="http://schemas.microsoft.com/office/drawing/2014/main" id="{32DAD5D5-4FBD-42B7-9E9A-090A77A8486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490" name="Text Box 1">
          <a:extLst>
            <a:ext uri="{FF2B5EF4-FFF2-40B4-BE49-F238E27FC236}">
              <a16:creationId xmlns:a16="http://schemas.microsoft.com/office/drawing/2014/main" id="{16801FC7-002B-4193-B30A-239A07CAC3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91" name="Text Box 1">
          <a:extLst>
            <a:ext uri="{FF2B5EF4-FFF2-40B4-BE49-F238E27FC236}">
              <a16:creationId xmlns:a16="http://schemas.microsoft.com/office/drawing/2014/main" id="{E169E088-3465-4739-93C3-C0C6EC59D1F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492" name="Text Box 1">
          <a:extLst>
            <a:ext uri="{FF2B5EF4-FFF2-40B4-BE49-F238E27FC236}">
              <a16:creationId xmlns:a16="http://schemas.microsoft.com/office/drawing/2014/main" id="{20A25312-14B2-44AA-B4B9-0317A8744BD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93" name="Text Box 1">
          <a:extLst>
            <a:ext uri="{FF2B5EF4-FFF2-40B4-BE49-F238E27FC236}">
              <a16:creationId xmlns:a16="http://schemas.microsoft.com/office/drawing/2014/main" id="{F79D3053-84CA-4EE0-ACF2-02D95B811D0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94" name="Text Box 1">
          <a:extLst>
            <a:ext uri="{FF2B5EF4-FFF2-40B4-BE49-F238E27FC236}">
              <a16:creationId xmlns:a16="http://schemas.microsoft.com/office/drawing/2014/main" id="{00F70FFF-7192-4E5D-99CE-5849E52363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95" name="Text Box 1">
          <a:extLst>
            <a:ext uri="{FF2B5EF4-FFF2-40B4-BE49-F238E27FC236}">
              <a16:creationId xmlns:a16="http://schemas.microsoft.com/office/drawing/2014/main" id="{62F88D82-E35A-4D7D-8AC2-8F2CE5DF535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96" name="Text Box 1">
          <a:extLst>
            <a:ext uri="{FF2B5EF4-FFF2-40B4-BE49-F238E27FC236}">
              <a16:creationId xmlns:a16="http://schemas.microsoft.com/office/drawing/2014/main" id="{3178BE9F-D282-417D-A26B-A0A2F784C10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497" name="Text Box 1">
          <a:extLst>
            <a:ext uri="{FF2B5EF4-FFF2-40B4-BE49-F238E27FC236}">
              <a16:creationId xmlns:a16="http://schemas.microsoft.com/office/drawing/2014/main" id="{C6246616-9578-49E9-8C40-24FDA59906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498" name="Text Box 1">
          <a:extLst>
            <a:ext uri="{FF2B5EF4-FFF2-40B4-BE49-F238E27FC236}">
              <a16:creationId xmlns:a16="http://schemas.microsoft.com/office/drawing/2014/main" id="{2AE5268F-6CA5-4963-B724-9DA8D5DBA8A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499" name="Text Box 1">
          <a:extLst>
            <a:ext uri="{FF2B5EF4-FFF2-40B4-BE49-F238E27FC236}">
              <a16:creationId xmlns:a16="http://schemas.microsoft.com/office/drawing/2014/main" id="{AAECD182-97EC-46B8-BB9A-4206E0F93F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00" name="Text Box 1">
          <a:extLst>
            <a:ext uri="{FF2B5EF4-FFF2-40B4-BE49-F238E27FC236}">
              <a16:creationId xmlns:a16="http://schemas.microsoft.com/office/drawing/2014/main" id="{686CB8FF-EE8B-4172-AF6D-243992EB0AE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01" name="Text Box 1">
          <a:extLst>
            <a:ext uri="{FF2B5EF4-FFF2-40B4-BE49-F238E27FC236}">
              <a16:creationId xmlns:a16="http://schemas.microsoft.com/office/drawing/2014/main" id="{851B12C6-E26C-4633-8346-AEAB43D5A8E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02" name="Text Box 1">
          <a:extLst>
            <a:ext uri="{FF2B5EF4-FFF2-40B4-BE49-F238E27FC236}">
              <a16:creationId xmlns:a16="http://schemas.microsoft.com/office/drawing/2014/main" id="{BF6A2333-E16A-4722-AB44-EBF4BB63450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03" name="Text Box 1">
          <a:extLst>
            <a:ext uri="{FF2B5EF4-FFF2-40B4-BE49-F238E27FC236}">
              <a16:creationId xmlns:a16="http://schemas.microsoft.com/office/drawing/2014/main" id="{569C0B2C-6374-4522-A0F5-A50E78EF0F7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04" name="Text Box 1">
          <a:extLst>
            <a:ext uri="{FF2B5EF4-FFF2-40B4-BE49-F238E27FC236}">
              <a16:creationId xmlns:a16="http://schemas.microsoft.com/office/drawing/2014/main" id="{954351B0-975D-45F7-8876-73D58FB033D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05" name="Text Box 1">
          <a:extLst>
            <a:ext uri="{FF2B5EF4-FFF2-40B4-BE49-F238E27FC236}">
              <a16:creationId xmlns:a16="http://schemas.microsoft.com/office/drawing/2014/main" id="{05E875D9-0B6F-4B5B-BE48-12F62DC63D5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06" name="Text Box 1">
          <a:extLst>
            <a:ext uri="{FF2B5EF4-FFF2-40B4-BE49-F238E27FC236}">
              <a16:creationId xmlns:a16="http://schemas.microsoft.com/office/drawing/2014/main" id="{F2D54B24-AF7B-4205-A7CA-ABCEAC2DEA7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07" name="Text Box 1">
          <a:extLst>
            <a:ext uri="{FF2B5EF4-FFF2-40B4-BE49-F238E27FC236}">
              <a16:creationId xmlns:a16="http://schemas.microsoft.com/office/drawing/2014/main" id="{0923A3BB-5596-407E-9C31-99F330083DA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08" name="Text Box 1">
          <a:extLst>
            <a:ext uri="{FF2B5EF4-FFF2-40B4-BE49-F238E27FC236}">
              <a16:creationId xmlns:a16="http://schemas.microsoft.com/office/drawing/2014/main" id="{95B6A20B-8B7F-4C66-9156-EB8E4B29093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09" name="Text Box 1">
          <a:extLst>
            <a:ext uri="{FF2B5EF4-FFF2-40B4-BE49-F238E27FC236}">
              <a16:creationId xmlns:a16="http://schemas.microsoft.com/office/drawing/2014/main" id="{92C2A8F8-A9E1-425A-A104-5819867079F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10" name="Text Box 1">
          <a:extLst>
            <a:ext uri="{FF2B5EF4-FFF2-40B4-BE49-F238E27FC236}">
              <a16:creationId xmlns:a16="http://schemas.microsoft.com/office/drawing/2014/main" id="{799C9464-6280-4CBA-A319-DFCE02DE22E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11" name="Text Box 1">
          <a:extLst>
            <a:ext uri="{FF2B5EF4-FFF2-40B4-BE49-F238E27FC236}">
              <a16:creationId xmlns:a16="http://schemas.microsoft.com/office/drawing/2014/main" id="{E4CCD532-F244-42D3-AA98-D62D9E3D1FC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12" name="Text Box 1">
          <a:extLst>
            <a:ext uri="{FF2B5EF4-FFF2-40B4-BE49-F238E27FC236}">
              <a16:creationId xmlns:a16="http://schemas.microsoft.com/office/drawing/2014/main" id="{B263CA24-DDB1-42AF-AF29-77485553D5A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13" name="Text Box 1">
          <a:extLst>
            <a:ext uri="{FF2B5EF4-FFF2-40B4-BE49-F238E27FC236}">
              <a16:creationId xmlns:a16="http://schemas.microsoft.com/office/drawing/2014/main" id="{FF26F6A8-137C-4AF6-9ECB-59808CE8DCD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14" name="Text Box 1">
          <a:extLst>
            <a:ext uri="{FF2B5EF4-FFF2-40B4-BE49-F238E27FC236}">
              <a16:creationId xmlns:a16="http://schemas.microsoft.com/office/drawing/2014/main" id="{428A59D6-1320-4742-853A-31BE3458FC2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15" name="Text Box 1">
          <a:extLst>
            <a:ext uri="{FF2B5EF4-FFF2-40B4-BE49-F238E27FC236}">
              <a16:creationId xmlns:a16="http://schemas.microsoft.com/office/drawing/2014/main" id="{ACD2466B-111F-4768-9CEA-9DEF69DA253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16" name="Text Box 1">
          <a:extLst>
            <a:ext uri="{FF2B5EF4-FFF2-40B4-BE49-F238E27FC236}">
              <a16:creationId xmlns:a16="http://schemas.microsoft.com/office/drawing/2014/main" id="{971BDE9A-4C29-427C-972D-BAE1770694C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17" name="Text Box 1">
          <a:extLst>
            <a:ext uri="{FF2B5EF4-FFF2-40B4-BE49-F238E27FC236}">
              <a16:creationId xmlns:a16="http://schemas.microsoft.com/office/drawing/2014/main" id="{D8F3DC9C-F7E1-4898-ABC2-3DF425F145A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18" name="Text Box 1">
          <a:extLst>
            <a:ext uri="{FF2B5EF4-FFF2-40B4-BE49-F238E27FC236}">
              <a16:creationId xmlns:a16="http://schemas.microsoft.com/office/drawing/2014/main" id="{7106982F-98C1-4221-97E7-B567F82B683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19" name="Text Box 1">
          <a:extLst>
            <a:ext uri="{FF2B5EF4-FFF2-40B4-BE49-F238E27FC236}">
              <a16:creationId xmlns:a16="http://schemas.microsoft.com/office/drawing/2014/main" id="{B1980D4E-B0E4-4304-96F3-4340C389133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20" name="Text Box 1">
          <a:extLst>
            <a:ext uri="{FF2B5EF4-FFF2-40B4-BE49-F238E27FC236}">
              <a16:creationId xmlns:a16="http://schemas.microsoft.com/office/drawing/2014/main" id="{2F882151-B690-4F25-BCB9-9B4066AE32D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21" name="Text Box 1">
          <a:extLst>
            <a:ext uri="{FF2B5EF4-FFF2-40B4-BE49-F238E27FC236}">
              <a16:creationId xmlns:a16="http://schemas.microsoft.com/office/drawing/2014/main" id="{CA981DCF-8FCE-4BF9-867E-5009097D0FD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22" name="Text Box 1">
          <a:extLst>
            <a:ext uri="{FF2B5EF4-FFF2-40B4-BE49-F238E27FC236}">
              <a16:creationId xmlns:a16="http://schemas.microsoft.com/office/drawing/2014/main" id="{53E333F3-8A99-4AB4-BCAF-3A028E21B1E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23" name="Text Box 1">
          <a:extLst>
            <a:ext uri="{FF2B5EF4-FFF2-40B4-BE49-F238E27FC236}">
              <a16:creationId xmlns:a16="http://schemas.microsoft.com/office/drawing/2014/main" id="{4A162267-CBFD-4526-8B63-BDF14426B0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24" name="Text Box 1">
          <a:extLst>
            <a:ext uri="{FF2B5EF4-FFF2-40B4-BE49-F238E27FC236}">
              <a16:creationId xmlns:a16="http://schemas.microsoft.com/office/drawing/2014/main" id="{66CBCB65-6563-4F86-A1E9-C29D83C034B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25" name="Text Box 1">
          <a:extLst>
            <a:ext uri="{FF2B5EF4-FFF2-40B4-BE49-F238E27FC236}">
              <a16:creationId xmlns:a16="http://schemas.microsoft.com/office/drawing/2014/main" id="{730F20E4-15DA-4426-BCE0-5AEE44D6474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26" name="Text Box 1">
          <a:extLst>
            <a:ext uri="{FF2B5EF4-FFF2-40B4-BE49-F238E27FC236}">
              <a16:creationId xmlns:a16="http://schemas.microsoft.com/office/drawing/2014/main" id="{59D96371-C832-48EE-9FD0-E87458B8CBA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27" name="Text Box 1">
          <a:extLst>
            <a:ext uri="{FF2B5EF4-FFF2-40B4-BE49-F238E27FC236}">
              <a16:creationId xmlns:a16="http://schemas.microsoft.com/office/drawing/2014/main" id="{1F0AB496-DF8C-4AAA-8709-629B46301B9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28" name="Text Box 1">
          <a:extLst>
            <a:ext uri="{FF2B5EF4-FFF2-40B4-BE49-F238E27FC236}">
              <a16:creationId xmlns:a16="http://schemas.microsoft.com/office/drawing/2014/main" id="{0A1953DD-1B6C-4C09-8C44-5F54CD9ADF0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29" name="Text Box 1">
          <a:extLst>
            <a:ext uri="{FF2B5EF4-FFF2-40B4-BE49-F238E27FC236}">
              <a16:creationId xmlns:a16="http://schemas.microsoft.com/office/drawing/2014/main" id="{70BF1DC6-4314-44AA-B7FF-44A15A8CD8E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30" name="Text Box 1">
          <a:extLst>
            <a:ext uri="{FF2B5EF4-FFF2-40B4-BE49-F238E27FC236}">
              <a16:creationId xmlns:a16="http://schemas.microsoft.com/office/drawing/2014/main" id="{BA9819C3-71E5-4C94-8618-AC262AD4882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31" name="Text Box 1">
          <a:extLst>
            <a:ext uri="{FF2B5EF4-FFF2-40B4-BE49-F238E27FC236}">
              <a16:creationId xmlns:a16="http://schemas.microsoft.com/office/drawing/2014/main" id="{BBB7007A-19FB-40B6-880D-A1ABC73F5FF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32" name="Text Box 1">
          <a:extLst>
            <a:ext uri="{FF2B5EF4-FFF2-40B4-BE49-F238E27FC236}">
              <a16:creationId xmlns:a16="http://schemas.microsoft.com/office/drawing/2014/main" id="{08FC834D-7364-4A72-873F-F2E0FEEB112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33" name="Text Box 1">
          <a:extLst>
            <a:ext uri="{FF2B5EF4-FFF2-40B4-BE49-F238E27FC236}">
              <a16:creationId xmlns:a16="http://schemas.microsoft.com/office/drawing/2014/main" id="{96E74EF6-9BFA-4CB7-BA44-39F6BD83425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34" name="Text Box 1">
          <a:extLst>
            <a:ext uri="{FF2B5EF4-FFF2-40B4-BE49-F238E27FC236}">
              <a16:creationId xmlns:a16="http://schemas.microsoft.com/office/drawing/2014/main" id="{4A4EC053-8AF8-4DD4-BBE1-D5C5AFE43ED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35" name="Text Box 1">
          <a:extLst>
            <a:ext uri="{FF2B5EF4-FFF2-40B4-BE49-F238E27FC236}">
              <a16:creationId xmlns:a16="http://schemas.microsoft.com/office/drawing/2014/main" id="{4D901523-9D5B-4A56-81BB-00C8E698E46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36" name="Text Box 1">
          <a:extLst>
            <a:ext uri="{FF2B5EF4-FFF2-40B4-BE49-F238E27FC236}">
              <a16:creationId xmlns:a16="http://schemas.microsoft.com/office/drawing/2014/main" id="{CDF3B767-F228-4B21-9661-83F19E6272F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37" name="Text Box 1">
          <a:extLst>
            <a:ext uri="{FF2B5EF4-FFF2-40B4-BE49-F238E27FC236}">
              <a16:creationId xmlns:a16="http://schemas.microsoft.com/office/drawing/2014/main" id="{110EB6F4-E396-4781-8863-C4FC4D33DD0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38" name="Text Box 1">
          <a:extLst>
            <a:ext uri="{FF2B5EF4-FFF2-40B4-BE49-F238E27FC236}">
              <a16:creationId xmlns:a16="http://schemas.microsoft.com/office/drawing/2014/main" id="{2C46F54F-6185-4CC8-A9D0-A23A5371CDD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39" name="Text Box 1">
          <a:extLst>
            <a:ext uri="{FF2B5EF4-FFF2-40B4-BE49-F238E27FC236}">
              <a16:creationId xmlns:a16="http://schemas.microsoft.com/office/drawing/2014/main" id="{0E7B2822-3B99-4C03-9CCE-16D86D9E68B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40" name="Text Box 1">
          <a:extLst>
            <a:ext uri="{FF2B5EF4-FFF2-40B4-BE49-F238E27FC236}">
              <a16:creationId xmlns:a16="http://schemas.microsoft.com/office/drawing/2014/main" id="{8A5DCBFB-41C6-4F3C-9173-67C0A249628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41" name="Text Box 1">
          <a:extLst>
            <a:ext uri="{FF2B5EF4-FFF2-40B4-BE49-F238E27FC236}">
              <a16:creationId xmlns:a16="http://schemas.microsoft.com/office/drawing/2014/main" id="{4EDC76D3-7B73-4FA1-97CF-9FB80344ED0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42" name="Text Box 1">
          <a:extLst>
            <a:ext uri="{FF2B5EF4-FFF2-40B4-BE49-F238E27FC236}">
              <a16:creationId xmlns:a16="http://schemas.microsoft.com/office/drawing/2014/main" id="{F5F166F3-B7A8-462E-9882-B07A7BD0B2C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43" name="Text Box 1">
          <a:extLst>
            <a:ext uri="{FF2B5EF4-FFF2-40B4-BE49-F238E27FC236}">
              <a16:creationId xmlns:a16="http://schemas.microsoft.com/office/drawing/2014/main" id="{9136AB3A-5C26-492C-B501-6AED3858D41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44" name="Text Box 1">
          <a:extLst>
            <a:ext uri="{FF2B5EF4-FFF2-40B4-BE49-F238E27FC236}">
              <a16:creationId xmlns:a16="http://schemas.microsoft.com/office/drawing/2014/main" id="{FF2A8253-8A5D-4F9E-954C-4A53EB935AF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45" name="Text Box 1">
          <a:extLst>
            <a:ext uri="{FF2B5EF4-FFF2-40B4-BE49-F238E27FC236}">
              <a16:creationId xmlns:a16="http://schemas.microsoft.com/office/drawing/2014/main" id="{4F90950B-8E6D-4A0F-952A-CD3EDCAE7AF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46" name="Text Box 1">
          <a:extLst>
            <a:ext uri="{FF2B5EF4-FFF2-40B4-BE49-F238E27FC236}">
              <a16:creationId xmlns:a16="http://schemas.microsoft.com/office/drawing/2014/main" id="{3780E694-FABB-44AB-A1EF-F7BD094D45B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47" name="Text Box 1">
          <a:extLst>
            <a:ext uri="{FF2B5EF4-FFF2-40B4-BE49-F238E27FC236}">
              <a16:creationId xmlns:a16="http://schemas.microsoft.com/office/drawing/2014/main" id="{8CD168E8-2039-4088-A29B-2BD1129B59F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48" name="Text Box 1">
          <a:extLst>
            <a:ext uri="{FF2B5EF4-FFF2-40B4-BE49-F238E27FC236}">
              <a16:creationId xmlns:a16="http://schemas.microsoft.com/office/drawing/2014/main" id="{B26C6291-ECD8-4056-8AD8-BA542388F69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49" name="Text Box 1">
          <a:extLst>
            <a:ext uri="{FF2B5EF4-FFF2-40B4-BE49-F238E27FC236}">
              <a16:creationId xmlns:a16="http://schemas.microsoft.com/office/drawing/2014/main" id="{F068075D-3D34-46F2-B74E-C94740FD65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50" name="Text Box 1">
          <a:extLst>
            <a:ext uri="{FF2B5EF4-FFF2-40B4-BE49-F238E27FC236}">
              <a16:creationId xmlns:a16="http://schemas.microsoft.com/office/drawing/2014/main" id="{501629FB-5FA7-4743-87AA-A095E7A5438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51" name="Text Box 1">
          <a:extLst>
            <a:ext uri="{FF2B5EF4-FFF2-40B4-BE49-F238E27FC236}">
              <a16:creationId xmlns:a16="http://schemas.microsoft.com/office/drawing/2014/main" id="{D43B1839-438C-4051-A66E-2000420C019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52" name="Text Box 1">
          <a:extLst>
            <a:ext uri="{FF2B5EF4-FFF2-40B4-BE49-F238E27FC236}">
              <a16:creationId xmlns:a16="http://schemas.microsoft.com/office/drawing/2014/main" id="{4E83B68B-8BD4-48F6-AB20-A867600A18B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53" name="Text Box 1">
          <a:extLst>
            <a:ext uri="{FF2B5EF4-FFF2-40B4-BE49-F238E27FC236}">
              <a16:creationId xmlns:a16="http://schemas.microsoft.com/office/drawing/2014/main" id="{9456D435-AD9E-484F-8BB9-7F18438EB9D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54" name="Text Box 1">
          <a:extLst>
            <a:ext uri="{FF2B5EF4-FFF2-40B4-BE49-F238E27FC236}">
              <a16:creationId xmlns:a16="http://schemas.microsoft.com/office/drawing/2014/main" id="{D163C348-9993-45B9-A0EB-B30E9C7D13A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55" name="Text Box 1">
          <a:extLst>
            <a:ext uri="{FF2B5EF4-FFF2-40B4-BE49-F238E27FC236}">
              <a16:creationId xmlns:a16="http://schemas.microsoft.com/office/drawing/2014/main" id="{12527612-54C9-429E-BAA2-AB7EAD7020A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56" name="Text Box 1">
          <a:extLst>
            <a:ext uri="{FF2B5EF4-FFF2-40B4-BE49-F238E27FC236}">
              <a16:creationId xmlns:a16="http://schemas.microsoft.com/office/drawing/2014/main" id="{8FCA5B69-495A-4A55-BC3F-4FC4D191EF4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57" name="Text Box 1">
          <a:extLst>
            <a:ext uri="{FF2B5EF4-FFF2-40B4-BE49-F238E27FC236}">
              <a16:creationId xmlns:a16="http://schemas.microsoft.com/office/drawing/2014/main" id="{241BF4BE-355A-4EB0-91FD-34F89F12542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58" name="Text Box 1">
          <a:extLst>
            <a:ext uri="{FF2B5EF4-FFF2-40B4-BE49-F238E27FC236}">
              <a16:creationId xmlns:a16="http://schemas.microsoft.com/office/drawing/2014/main" id="{21AF16DE-8692-48D2-A753-E749CCC5DB2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59" name="Text Box 1">
          <a:extLst>
            <a:ext uri="{FF2B5EF4-FFF2-40B4-BE49-F238E27FC236}">
              <a16:creationId xmlns:a16="http://schemas.microsoft.com/office/drawing/2014/main" id="{28DD2BC7-B0C5-4DB5-8C39-2328AE1647E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60" name="Text Box 1">
          <a:extLst>
            <a:ext uri="{FF2B5EF4-FFF2-40B4-BE49-F238E27FC236}">
              <a16:creationId xmlns:a16="http://schemas.microsoft.com/office/drawing/2014/main" id="{6FA9031A-C85B-474D-9151-E155CEC0F97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61" name="Text Box 1">
          <a:extLst>
            <a:ext uri="{FF2B5EF4-FFF2-40B4-BE49-F238E27FC236}">
              <a16:creationId xmlns:a16="http://schemas.microsoft.com/office/drawing/2014/main" id="{EE7A0483-A88C-4A9E-8413-A08F6739DD0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62" name="Text Box 1">
          <a:extLst>
            <a:ext uri="{FF2B5EF4-FFF2-40B4-BE49-F238E27FC236}">
              <a16:creationId xmlns:a16="http://schemas.microsoft.com/office/drawing/2014/main" id="{DE00834C-BBF5-4194-BF1E-7765C842131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63" name="Text Box 1">
          <a:extLst>
            <a:ext uri="{FF2B5EF4-FFF2-40B4-BE49-F238E27FC236}">
              <a16:creationId xmlns:a16="http://schemas.microsoft.com/office/drawing/2014/main" id="{7F4BE118-66FA-453B-8B49-4632C0D6DF0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64" name="Text Box 1">
          <a:extLst>
            <a:ext uri="{FF2B5EF4-FFF2-40B4-BE49-F238E27FC236}">
              <a16:creationId xmlns:a16="http://schemas.microsoft.com/office/drawing/2014/main" id="{F5927C21-9014-4BB9-ABAA-A240B766C4E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65" name="Text Box 1">
          <a:extLst>
            <a:ext uri="{FF2B5EF4-FFF2-40B4-BE49-F238E27FC236}">
              <a16:creationId xmlns:a16="http://schemas.microsoft.com/office/drawing/2014/main" id="{E503D7B9-7C1E-4511-A40D-60C09B08CC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566" name="Text Box 1">
          <a:extLst>
            <a:ext uri="{FF2B5EF4-FFF2-40B4-BE49-F238E27FC236}">
              <a16:creationId xmlns:a16="http://schemas.microsoft.com/office/drawing/2014/main" id="{94B6CECD-0030-432F-A317-C4BF0AB4A74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567" name="Text Box 1">
          <a:extLst>
            <a:ext uri="{FF2B5EF4-FFF2-40B4-BE49-F238E27FC236}">
              <a16:creationId xmlns:a16="http://schemas.microsoft.com/office/drawing/2014/main" id="{8674F398-321C-4983-B086-A59FBFA0B2D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568" name="Text Box 1">
          <a:extLst>
            <a:ext uri="{FF2B5EF4-FFF2-40B4-BE49-F238E27FC236}">
              <a16:creationId xmlns:a16="http://schemas.microsoft.com/office/drawing/2014/main" id="{22EB2019-3884-4CC9-A895-E6DF7C41472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569" name="Text Box 1">
          <a:extLst>
            <a:ext uri="{FF2B5EF4-FFF2-40B4-BE49-F238E27FC236}">
              <a16:creationId xmlns:a16="http://schemas.microsoft.com/office/drawing/2014/main" id="{1066FA64-8B98-4300-88C5-7EBF9B8BA39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70" name="Text Box 1">
          <a:extLst>
            <a:ext uri="{FF2B5EF4-FFF2-40B4-BE49-F238E27FC236}">
              <a16:creationId xmlns:a16="http://schemas.microsoft.com/office/drawing/2014/main" id="{A2AA8E49-C834-4BC9-B5C0-E69436F0980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71" name="Text Box 1">
          <a:extLst>
            <a:ext uri="{FF2B5EF4-FFF2-40B4-BE49-F238E27FC236}">
              <a16:creationId xmlns:a16="http://schemas.microsoft.com/office/drawing/2014/main" id="{C04E9221-B5F1-4A8A-BBFA-9FBC3A16D3E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72" name="Text Box 1">
          <a:extLst>
            <a:ext uri="{FF2B5EF4-FFF2-40B4-BE49-F238E27FC236}">
              <a16:creationId xmlns:a16="http://schemas.microsoft.com/office/drawing/2014/main" id="{AD222D76-DD72-4793-AE50-4CFF6963323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73" name="Text Box 1">
          <a:extLst>
            <a:ext uri="{FF2B5EF4-FFF2-40B4-BE49-F238E27FC236}">
              <a16:creationId xmlns:a16="http://schemas.microsoft.com/office/drawing/2014/main" id="{0CE82564-6BE1-4AF2-A8F2-BC288276DA4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74" name="Text Box 1">
          <a:extLst>
            <a:ext uri="{FF2B5EF4-FFF2-40B4-BE49-F238E27FC236}">
              <a16:creationId xmlns:a16="http://schemas.microsoft.com/office/drawing/2014/main" id="{15BC4865-6B09-48C4-8954-AB7900369EA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75" name="Text Box 1">
          <a:extLst>
            <a:ext uri="{FF2B5EF4-FFF2-40B4-BE49-F238E27FC236}">
              <a16:creationId xmlns:a16="http://schemas.microsoft.com/office/drawing/2014/main" id="{52A75869-B460-4000-9042-02AE5C62770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76" name="Text Box 1">
          <a:extLst>
            <a:ext uri="{FF2B5EF4-FFF2-40B4-BE49-F238E27FC236}">
              <a16:creationId xmlns:a16="http://schemas.microsoft.com/office/drawing/2014/main" id="{68A1DD64-53A7-4202-AB8C-22629507E52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77" name="Text Box 1">
          <a:extLst>
            <a:ext uri="{FF2B5EF4-FFF2-40B4-BE49-F238E27FC236}">
              <a16:creationId xmlns:a16="http://schemas.microsoft.com/office/drawing/2014/main" id="{0A911E3F-32A7-4176-879E-7F5DF6F38F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78" name="Text Box 1">
          <a:extLst>
            <a:ext uri="{FF2B5EF4-FFF2-40B4-BE49-F238E27FC236}">
              <a16:creationId xmlns:a16="http://schemas.microsoft.com/office/drawing/2014/main" id="{D4981E30-4946-41A3-B104-746A6715BF8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79" name="Text Box 1">
          <a:extLst>
            <a:ext uri="{FF2B5EF4-FFF2-40B4-BE49-F238E27FC236}">
              <a16:creationId xmlns:a16="http://schemas.microsoft.com/office/drawing/2014/main" id="{CE4A44BD-77E2-4456-8F0B-A5D4C33D9F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80" name="Text Box 1">
          <a:extLst>
            <a:ext uri="{FF2B5EF4-FFF2-40B4-BE49-F238E27FC236}">
              <a16:creationId xmlns:a16="http://schemas.microsoft.com/office/drawing/2014/main" id="{90940216-7F01-4FA7-ADA4-C00449134C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81" name="Text Box 1">
          <a:extLst>
            <a:ext uri="{FF2B5EF4-FFF2-40B4-BE49-F238E27FC236}">
              <a16:creationId xmlns:a16="http://schemas.microsoft.com/office/drawing/2014/main" id="{ED4A178B-AB57-4C59-B2B2-B074A14B6E4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82" name="Text Box 1">
          <a:extLst>
            <a:ext uri="{FF2B5EF4-FFF2-40B4-BE49-F238E27FC236}">
              <a16:creationId xmlns:a16="http://schemas.microsoft.com/office/drawing/2014/main" id="{AACD9866-A8E7-4FF9-BA80-0D38E186D86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83" name="Text Box 1">
          <a:extLst>
            <a:ext uri="{FF2B5EF4-FFF2-40B4-BE49-F238E27FC236}">
              <a16:creationId xmlns:a16="http://schemas.microsoft.com/office/drawing/2014/main" id="{D1F8CD22-08C1-4A16-A345-1BFFCB9E792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84" name="Text Box 1">
          <a:extLst>
            <a:ext uri="{FF2B5EF4-FFF2-40B4-BE49-F238E27FC236}">
              <a16:creationId xmlns:a16="http://schemas.microsoft.com/office/drawing/2014/main" id="{354DABC2-6865-44CF-9224-99E1A639563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85" name="Text Box 1">
          <a:extLst>
            <a:ext uri="{FF2B5EF4-FFF2-40B4-BE49-F238E27FC236}">
              <a16:creationId xmlns:a16="http://schemas.microsoft.com/office/drawing/2014/main" id="{85F7661B-4BB4-4D1E-AE67-96777271C5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86" name="Text Box 1">
          <a:extLst>
            <a:ext uri="{FF2B5EF4-FFF2-40B4-BE49-F238E27FC236}">
              <a16:creationId xmlns:a16="http://schemas.microsoft.com/office/drawing/2014/main" id="{9C9376FC-8D8B-436D-B942-4507F3D57E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87" name="Text Box 1">
          <a:extLst>
            <a:ext uri="{FF2B5EF4-FFF2-40B4-BE49-F238E27FC236}">
              <a16:creationId xmlns:a16="http://schemas.microsoft.com/office/drawing/2014/main" id="{23161547-C334-4810-A02A-397FDA7430F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588" name="Text Box 1">
          <a:extLst>
            <a:ext uri="{FF2B5EF4-FFF2-40B4-BE49-F238E27FC236}">
              <a16:creationId xmlns:a16="http://schemas.microsoft.com/office/drawing/2014/main" id="{A90B233C-1CFC-4C57-A0AF-144B82651B3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589" name="Text Box 1">
          <a:extLst>
            <a:ext uri="{FF2B5EF4-FFF2-40B4-BE49-F238E27FC236}">
              <a16:creationId xmlns:a16="http://schemas.microsoft.com/office/drawing/2014/main" id="{9BE516FA-F462-43FB-8E6B-2F808AC1E64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90" name="Text Box 1">
          <a:extLst>
            <a:ext uri="{FF2B5EF4-FFF2-40B4-BE49-F238E27FC236}">
              <a16:creationId xmlns:a16="http://schemas.microsoft.com/office/drawing/2014/main" id="{81011715-6131-407C-A7E3-14AD2C0589F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91" name="Text Box 1">
          <a:extLst>
            <a:ext uri="{FF2B5EF4-FFF2-40B4-BE49-F238E27FC236}">
              <a16:creationId xmlns:a16="http://schemas.microsoft.com/office/drawing/2014/main" id="{E0654A95-3960-48E3-A413-920A3AEE085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92" name="Text Box 1">
          <a:extLst>
            <a:ext uri="{FF2B5EF4-FFF2-40B4-BE49-F238E27FC236}">
              <a16:creationId xmlns:a16="http://schemas.microsoft.com/office/drawing/2014/main" id="{4731E3B1-28FC-4785-9319-6AC76D6400B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593" name="Text Box 1">
          <a:extLst>
            <a:ext uri="{FF2B5EF4-FFF2-40B4-BE49-F238E27FC236}">
              <a16:creationId xmlns:a16="http://schemas.microsoft.com/office/drawing/2014/main" id="{9A907DAE-49E9-4F2D-8304-D09CD3001D2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94" name="Text Box 1">
          <a:extLst>
            <a:ext uri="{FF2B5EF4-FFF2-40B4-BE49-F238E27FC236}">
              <a16:creationId xmlns:a16="http://schemas.microsoft.com/office/drawing/2014/main" id="{D34E6ACB-371F-4B0D-9E0F-D785441ECC8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95" name="Text Box 1">
          <a:extLst>
            <a:ext uri="{FF2B5EF4-FFF2-40B4-BE49-F238E27FC236}">
              <a16:creationId xmlns:a16="http://schemas.microsoft.com/office/drawing/2014/main" id="{9B1993C3-AB3A-4A15-B484-0B17E400FF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96" name="Text Box 1">
          <a:extLst>
            <a:ext uri="{FF2B5EF4-FFF2-40B4-BE49-F238E27FC236}">
              <a16:creationId xmlns:a16="http://schemas.microsoft.com/office/drawing/2014/main" id="{BCEEB4C9-992E-4B34-A562-514CB22F7FB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97" name="Text Box 1">
          <a:extLst>
            <a:ext uri="{FF2B5EF4-FFF2-40B4-BE49-F238E27FC236}">
              <a16:creationId xmlns:a16="http://schemas.microsoft.com/office/drawing/2014/main" id="{12FF0D10-993C-48FE-A9FA-8E76D90ED34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98" name="Text Box 1">
          <a:extLst>
            <a:ext uri="{FF2B5EF4-FFF2-40B4-BE49-F238E27FC236}">
              <a16:creationId xmlns:a16="http://schemas.microsoft.com/office/drawing/2014/main" id="{10D6F669-57A6-4D44-B9F7-A17C2C02642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599" name="Text Box 1">
          <a:extLst>
            <a:ext uri="{FF2B5EF4-FFF2-40B4-BE49-F238E27FC236}">
              <a16:creationId xmlns:a16="http://schemas.microsoft.com/office/drawing/2014/main" id="{2D3B48AE-E337-4896-9D5B-27FC44B7548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600" name="Text Box 1">
          <a:extLst>
            <a:ext uri="{FF2B5EF4-FFF2-40B4-BE49-F238E27FC236}">
              <a16:creationId xmlns:a16="http://schemas.microsoft.com/office/drawing/2014/main" id="{42AD824D-1B61-40F7-990B-B1DE7B99D75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601" name="Text Box 1">
          <a:extLst>
            <a:ext uri="{FF2B5EF4-FFF2-40B4-BE49-F238E27FC236}">
              <a16:creationId xmlns:a16="http://schemas.microsoft.com/office/drawing/2014/main" id="{87752D17-EDE8-458D-8083-509F03604AF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602" name="Text Box 1">
          <a:extLst>
            <a:ext uri="{FF2B5EF4-FFF2-40B4-BE49-F238E27FC236}">
              <a16:creationId xmlns:a16="http://schemas.microsoft.com/office/drawing/2014/main" id="{72FC08FE-CE24-4187-A862-48D113A8B34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603" name="Text Box 1">
          <a:extLst>
            <a:ext uri="{FF2B5EF4-FFF2-40B4-BE49-F238E27FC236}">
              <a16:creationId xmlns:a16="http://schemas.microsoft.com/office/drawing/2014/main" id="{91CF6D4C-BD5B-492E-975A-9B0BE9DBADF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604" name="Text Box 1">
          <a:extLst>
            <a:ext uri="{FF2B5EF4-FFF2-40B4-BE49-F238E27FC236}">
              <a16:creationId xmlns:a16="http://schemas.microsoft.com/office/drawing/2014/main" id="{83AD1CE1-E1E4-4012-A13C-FD9E552925D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605" name="Text Box 1">
          <a:extLst>
            <a:ext uri="{FF2B5EF4-FFF2-40B4-BE49-F238E27FC236}">
              <a16:creationId xmlns:a16="http://schemas.microsoft.com/office/drawing/2014/main" id="{AC4265FE-009B-4BAB-8C87-DF5074DEEDB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606" name="Text Box 1">
          <a:extLst>
            <a:ext uri="{FF2B5EF4-FFF2-40B4-BE49-F238E27FC236}">
              <a16:creationId xmlns:a16="http://schemas.microsoft.com/office/drawing/2014/main" id="{3A1367CC-54AA-4634-B81B-89FA7EE2A9C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607" name="Text Box 1">
          <a:extLst>
            <a:ext uri="{FF2B5EF4-FFF2-40B4-BE49-F238E27FC236}">
              <a16:creationId xmlns:a16="http://schemas.microsoft.com/office/drawing/2014/main" id="{93404191-DCF0-486A-9468-A36DF8F7BB9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608" name="Text Box 1">
          <a:extLst>
            <a:ext uri="{FF2B5EF4-FFF2-40B4-BE49-F238E27FC236}">
              <a16:creationId xmlns:a16="http://schemas.microsoft.com/office/drawing/2014/main" id="{044B91D4-1A72-448A-89E6-563E13F0CDC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609" name="Text Box 1">
          <a:extLst>
            <a:ext uri="{FF2B5EF4-FFF2-40B4-BE49-F238E27FC236}">
              <a16:creationId xmlns:a16="http://schemas.microsoft.com/office/drawing/2014/main" id="{B3FCD6BF-B777-4E35-A30B-C951A1509CF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610" name="Text Box 1">
          <a:extLst>
            <a:ext uri="{FF2B5EF4-FFF2-40B4-BE49-F238E27FC236}">
              <a16:creationId xmlns:a16="http://schemas.microsoft.com/office/drawing/2014/main" id="{FD5531D0-A259-4C6E-A22D-F75C107B212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11" name="Text Box 1">
          <a:extLst>
            <a:ext uri="{FF2B5EF4-FFF2-40B4-BE49-F238E27FC236}">
              <a16:creationId xmlns:a16="http://schemas.microsoft.com/office/drawing/2014/main" id="{DA8334D1-30A4-496E-886D-6488D28D7F3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612" name="Text Box 1">
          <a:extLst>
            <a:ext uri="{FF2B5EF4-FFF2-40B4-BE49-F238E27FC236}">
              <a16:creationId xmlns:a16="http://schemas.microsoft.com/office/drawing/2014/main" id="{645D25C9-A5A0-4532-A444-311FF7D8CF9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13" name="Text Box 1">
          <a:extLst>
            <a:ext uri="{FF2B5EF4-FFF2-40B4-BE49-F238E27FC236}">
              <a16:creationId xmlns:a16="http://schemas.microsoft.com/office/drawing/2014/main" id="{D71227D1-EA52-47D0-B26F-F4DB7A08735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14" name="Text Box 1">
          <a:extLst>
            <a:ext uri="{FF2B5EF4-FFF2-40B4-BE49-F238E27FC236}">
              <a16:creationId xmlns:a16="http://schemas.microsoft.com/office/drawing/2014/main" id="{5EC36879-64B8-4DA5-91E2-4DAA4E2024A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15" name="Text Box 1">
          <a:extLst>
            <a:ext uri="{FF2B5EF4-FFF2-40B4-BE49-F238E27FC236}">
              <a16:creationId xmlns:a16="http://schemas.microsoft.com/office/drawing/2014/main" id="{5ED3F8D4-60C1-453E-92D1-2D255D68D6B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16" name="Text Box 1">
          <a:extLst>
            <a:ext uri="{FF2B5EF4-FFF2-40B4-BE49-F238E27FC236}">
              <a16:creationId xmlns:a16="http://schemas.microsoft.com/office/drawing/2014/main" id="{6C904E2D-F7A4-4B92-B730-524372275B6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17" name="Text Box 1">
          <a:extLst>
            <a:ext uri="{FF2B5EF4-FFF2-40B4-BE49-F238E27FC236}">
              <a16:creationId xmlns:a16="http://schemas.microsoft.com/office/drawing/2014/main" id="{275B2EB4-0BF4-4F0A-9B3A-4649C558038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618" name="Text Box 1">
          <a:extLst>
            <a:ext uri="{FF2B5EF4-FFF2-40B4-BE49-F238E27FC236}">
              <a16:creationId xmlns:a16="http://schemas.microsoft.com/office/drawing/2014/main" id="{2CECEE72-7923-427B-8E05-DB290AAAB14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19" name="Text Box 1">
          <a:extLst>
            <a:ext uri="{FF2B5EF4-FFF2-40B4-BE49-F238E27FC236}">
              <a16:creationId xmlns:a16="http://schemas.microsoft.com/office/drawing/2014/main" id="{046EB582-558F-4260-87F3-5BF0252BA2E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620" name="Text Box 1">
          <a:extLst>
            <a:ext uri="{FF2B5EF4-FFF2-40B4-BE49-F238E27FC236}">
              <a16:creationId xmlns:a16="http://schemas.microsoft.com/office/drawing/2014/main" id="{02986963-C3DD-40C0-999E-4F8F0FE4B82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21" name="Text Box 1">
          <a:extLst>
            <a:ext uri="{FF2B5EF4-FFF2-40B4-BE49-F238E27FC236}">
              <a16:creationId xmlns:a16="http://schemas.microsoft.com/office/drawing/2014/main" id="{117E0213-6CD5-4BAA-9E3F-685741A2C88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22" name="Text Box 1">
          <a:extLst>
            <a:ext uri="{FF2B5EF4-FFF2-40B4-BE49-F238E27FC236}">
              <a16:creationId xmlns:a16="http://schemas.microsoft.com/office/drawing/2014/main" id="{2D2D4690-4F3C-4954-9B22-5B52491311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23" name="Text Box 1">
          <a:extLst>
            <a:ext uri="{FF2B5EF4-FFF2-40B4-BE49-F238E27FC236}">
              <a16:creationId xmlns:a16="http://schemas.microsoft.com/office/drawing/2014/main" id="{505D2761-41BC-4093-A798-CD79342CE60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24" name="Text Box 1">
          <a:extLst>
            <a:ext uri="{FF2B5EF4-FFF2-40B4-BE49-F238E27FC236}">
              <a16:creationId xmlns:a16="http://schemas.microsoft.com/office/drawing/2014/main" id="{99470296-D67C-4D15-BE83-69F6C3C7D8E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25" name="Text Box 1">
          <a:extLst>
            <a:ext uri="{FF2B5EF4-FFF2-40B4-BE49-F238E27FC236}">
              <a16:creationId xmlns:a16="http://schemas.microsoft.com/office/drawing/2014/main" id="{D22C7DDB-EB3D-461A-AF4C-D057C423A07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626" name="Text Box 1">
          <a:extLst>
            <a:ext uri="{FF2B5EF4-FFF2-40B4-BE49-F238E27FC236}">
              <a16:creationId xmlns:a16="http://schemas.microsoft.com/office/drawing/2014/main" id="{4A835E07-B673-4A2A-BD8F-767DA1DD10C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27" name="Text Box 1">
          <a:extLst>
            <a:ext uri="{FF2B5EF4-FFF2-40B4-BE49-F238E27FC236}">
              <a16:creationId xmlns:a16="http://schemas.microsoft.com/office/drawing/2014/main" id="{C29757D6-8EBC-4E28-B22B-08BC945E6EE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628" name="Text Box 1">
          <a:extLst>
            <a:ext uri="{FF2B5EF4-FFF2-40B4-BE49-F238E27FC236}">
              <a16:creationId xmlns:a16="http://schemas.microsoft.com/office/drawing/2014/main" id="{BCE93630-C30B-498C-BA7A-8B2BF6F2CE2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29" name="Text Box 1">
          <a:extLst>
            <a:ext uri="{FF2B5EF4-FFF2-40B4-BE49-F238E27FC236}">
              <a16:creationId xmlns:a16="http://schemas.microsoft.com/office/drawing/2014/main" id="{E565F087-B57D-4DCA-847F-F910CAD49A8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30" name="Text Box 1">
          <a:extLst>
            <a:ext uri="{FF2B5EF4-FFF2-40B4-BE49-F238E27FC236}">
              <a16:creationId xmlns:a16="http://schemas.microsoft.com/office/drawing/2014/main" id="{0B1FB431-8156-40DC-A5B5-BC0C981512A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31" name="Text Box 1">
          <a:extLst>
            <a:ext uri="{FF2B5EF4-FFF2-40B4-BE49-F238E27FC236}">
              <a16:creationId xmlns:a16="http://schemas.microsoft.com/office/drawing/2014/main" id="{15B5FC42-FAFC-459F-B273-021F383C9BB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32" name="Text Box 1">
          <a:extLst>
            <a:ext uri="{FF2B5EF4-FFF2-40B4-BE49-F238E27FC236}">
              <a16:creationId xmlns:a16="http://schemas.microsoft.com/office/drawing/2014/main" id="{85EA58A3-CBE2-41C9-B967-75A74AC3207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33" name="Text Box 1">
          <a:extLst>
            <a:ext uri="{FF2B5EF4-FFF2-40B4-BE49-F238E27FC236}">
              <a16:creationId xmlns:a16="http://schemas.microsoft.com/office/drawing/2014/main" id="{4EEBB361-43CF-4199-BA94-4136C75C5EC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634" name="Text Box 1">
          <a:extLst>
            <a:ext uri="{FF2B5EF4-FFF2-40B4-BE49-F238E27FC236}">
              <a16:creationId xmlns:a16="http://schemas.microsoft.com/office/drawing/2014/main" id="{129411AA-6159-49D9-9A91-BC601ED66EA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35" name="Text Box 1">
          <a:extLst>
            <a:ext uri="{FF2B5EF4-FFF2-40B4-BE49-F238E27FC236}">
              <a16:creationId xmlns:a16="http://schemas.microsoft.com/office/drawing/2014/main" id="{2E4F8973-69A9-4228-AFEA-285DF6148CE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636" name="Text Box 1">
          <a:extLst>
            <a:ext uri="{FF2B5EF4-FFF2-40B4-BE49-F238E27FC236}">
              <a16:creationId xmlns:a16="http://schemas.microsoft.com/office/drawing/2014/main" id="{61D1DA6A-35C3-4A53-925E-5AEAA374D49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37" name="Text Box 1">
          <a:extLst>
            <a:ext uri="{FF2B5EF4-FFF2-40B4-BE49-F238E27FC236}">
              <a16:creationId xmlns:a16="http://schemas.microsoft.com/office/drawing/2014/main" id="{9BAD2078-F1F9-49EF-8252-08D5EC92192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38" name="Text Box 1">
          <a:extLst>
            <a:ext uri="{FF2B5EF4-FFF2-40B4-BE49-F238E27FC236}">
              <a16:creationId xmlns:a16="http://schemas.microsoft.com/office/drawing/2014/main" id="{77450D45-CF7D-4D00-A55D-2ABCF702815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39" name="Text Box 1">
          <a:extLst>
            <a:ext uri="{FF2B5EF4-FFF2-40B4-BE49-F238E27FC236}">
              <a16:creationId xmlns:a16="http://schemas.microsoft.com/office/drawing/2014/main" id="{A2E73D25-79FF-47A0-B0EE-6646EA5E3C6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40" name="Text Box 1">
          <a:extLst>
            <a:ext uri="{FF2B5EF4-FFF2-40B4-BE49-F238E27FC236}">
              <a16:creationId xmlns:a16="http://schemas.microsoft.com/office/drawing/2014/main" id="{B5F05372-7554-4DDE-A869-E8ED51CA353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41" name="Text Box 1">
          <a:extLst>
            <a:ext uri="{FF2B5EF4-FFF2-40B4-BE49-F238E27FC236}">
              <a16:creationId xmlns:a16="http://schemas.microsoft.com/office/drawing/2014/main" id="{4A1AA4E3-D383-42A5-B13F-B5541546F61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642" name="Text Box 1">
          <a:extLst>
            <a:ext uri="{FF2B5EF4-FFF2-40B4-BE49-F238E27FC236}">
              <a16:creationId xmlns:a16="http://schemas.microsoft.com/office/drawing/2014/main" id="{7D1801D1-D96B-4B8A-BBB8-44CEC48E720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43" name="Text Box 1">
          <a:extLst>
            <a:ext uri="{FF2B5EF4-FFF2-40B4-BE49-F238E27FC236}">
              <a16:creationId xmlns:a16="http://schemas.microsoft.com/office/drawing/2014/main" id="{E2DD261B-EBB8-4EBA-A3D0-A09B3B1D2A6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644" name="Text Box 1">
          <a:extLst>
            <a:ext uri="{FF2B5EF4-FFF2-40B4-BE49-F238E27FC236}">
              <a16:creationId xmlns:a16="http://schemas.microsoft.com/office/drawing/2014/main" id="{829DC147-335F-49BD-8137-0E9382A32F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45" name="Text Box 1">
          <a:extLst>
            <a:ext uri="{FF2B5EF4-FFF2-40B4-BE49-F238E27FC236}">
              <a16:creationId xmlns:a16="http://schemas.microsoft.com/office/drawing/2014/main" id="{ECA69F90-2C90-4523-A68C-7D229E252A0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1D1E82C2-48AB-4381-95B9-9D7E5EFB177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47" name="Text Box 1">
          <a:extLst>
            <a:ext uri="{FF2B5EF4-FFF2-40B4-BE49-F238E27FC236}">
              <a16:creationId xmlns:a16="http://schemas.microsoft.com/office/drawing/2014/main" id="{DF14DC18-B989-49A3-89FE-F0A6EF95C6F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48" name="Text Box 1">
          <a:extLst>
            <a:ext uri="{FF2B5EF4-FFF2-40B4-BE49-F238E27FC236}">
              <a16:creationId xmlns:a16="http://schemas.microsoft.com/office/drawing/2014/main" id="{DAD63286-F50C-4708-B99C-F864775F75A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49" name="Text Box 1">
          <a:extLst>
            <a:ext uri="{FF2B5EF4-FFF2-40B4-BE49-F238E27FC236}">
              <a16:creationId xmlns:a16="http://schemas.microsoft.com/office/drawing/2014/main" id="{9DF563D8-149E-41DE-89D8-D3F2400FADC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50" name="Text Box 1">
          <a:extLst>
            <a:ext uri="{FF2B5EF4-FFF2-40B4-BE49-F238E27FC236}">
              <a16:creationId xmlns:a16="http://schemas.microsoft.com/office/drawing/2014/main" id="{23C1527B-401B-4759-8A03-2D104B78304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51" name="Text Box 1">
          <a:extLst>
            <a:ext uri="{FF2B5EF4-FFF2-40B4-BE49-F238E27FC236}">
              <a16:creationId xmlns:a16="http://schemas.microsoft.com/office/drawing/2014/main" id="{2656A162-5EA9-485E-B4C7-80E90D610DB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52" name="Text Box 1">
          <a:extLst>
            <a:ext uri="{FF2B5EF4-FFF2-40B4-BE49-F238E27FC236}">
              <a16:creationId xmlns:a16="http://schemas.microsoft.com/office/drawing/2014/main" id="{6657D9A1-E46C-4EDD-834F-F22435493BD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53" name="Text Box 1">
          <a:extLst>
            <a:ext uri="{FF2B5EF4-FFF2-40B4-BE49-F238E27FC236}">
              <a16:creationId xmlns:a16="http://schemas.microsoft.com/office/drawing/2014/main" id="{B0C54878-2628-40B3-9C35-A30F10DA0AA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54" name="Text Box 1">
          <a:extLst>
            <a:ext uri="{FF2B5EF4-FFF2-40B4-BE49-F238E27FC236}">
              <a16:creationId xmlns:a16="http://schemas.microsoft.com/office/drawing/2014/main" id="{66A828A2-1682-4763-A3A8-D4857FD34DF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55" name="Text Box 1">
          <a:extLst>
            <a:ext uri="{FF2B5EF4-FFF2-40B4-BE49-F238E27FC236}">
              <a16:creationId xmlns:a16="http://schemas.microsoft.com/office/drawing/2014/main" id="{9689B1B8-A3DD-4C57-8C97-6B9CB3285B7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56" name="Text Box 1">
          <a:extLst>
            <a:ext uri="{FF2B5EF4-FFF2-40B4-BE49-F238E27FC236}">
              <a16:creationId xmlns:a16="http://schemas.microsoft.com/office/drawing/2014/main" id="{FC0B8969-8773-48C5-8B98-5CFB20D3B84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57" name="Text Box 1">
          <a:extLst>
            <a:ext uri="{FF2B5EF4-FFF2-40B4-BE49-F238E27FC236}">
              <a16:creationId xmlns:a16="http://schemas.microsoft.com/office/drawing/2014/main" id="{C4C803F8-1AF0-4BAF-848E-100EFEEA5D2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58" name="Text Box 1">
          <a:extLst>
            <a:ext uri="{FF2B5EF4-FFF2-40B4-BE49-F238E27FC236}">
              <a16:creationId xmlns:a16="http://schemas.microsoft.com/office/drawing/2014/main" id="{87529CCF-38F6-4C98-AE8C-DF33DDCB098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59" name="Text Box 1">
          <a:extLst>
            <a:ext uri="{FF2B5EF4-FFF2-40B4-BE49-F238E27FC236}">
              <a16:creationId xmlns:a16="http://schemas.microsoft.com/office/drawing/2014/main" id="{EAB9E830-6ED0-4CCD-AB47-CD9415D2A6F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60" name="Text Box 1">
          <a:extLst>
            <a:ext uri="{FF2B5EF4-FFF2-40B4-BE49-F238E27FC236}">
              <a16:creationId xmlns:a16="http://schemas.microsoft.com/office/drawing/2014/main" id="{A8D82200-99A5-4757-B017-10289BEB3EB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61" name="Text Box 1">
          <a:extLst>
            <a:ext uri="{FF2B5EF4-FFF2-40B4-BE49-F238E27FC236}">
              <a16:creationId xmlns:a16="http://schemas.microsoft.com/office/drawing/2014/main" id="{7CA7BCB5-48D9-4175-99A2-2265325C714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62" name="Text Box 1">
          <a:extLst>
            <a:ext uri="{FF2B5EF4-FFF2-40B4-BE49-F238E27FC236}">
              <a16:creationId xmlns:a16="http://schemas.microsoft.com/office/drawing/2014/main" id="{4EEAADFB-2991-424C-94D0-317B9F5571D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63" name="Text Box 1">
          <a:extLst>
            <a:ext uri="{FF2B5EF4-FFF2-40B4-BE49-F238E27FC236}">
              <a16:creationId xmlns:a16="http://schemas.microsoft.com/office/drawing/2014/main" id="{812487B2-CF2D-495B-BA82-6EDCA45098F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64" name="Text Box 1">
          <a:extLst>
            <a:ext uri="{FF2B5EF4-FFF2-40B4-BE49-F238E27FC236}">
              <a16:creationId xmlns:a16="http://schemas.microsoft.com/office/drawing/2014/main" id="{E8FED147-A24F-4ABA-A573-3D5CA7E99E8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65" name="Text Box 1">
          <a:extLst>
            <a:ext uri="{FF2B5EF4-FFF2-40B4-BE49-F238E27FC236}">
              <a16:creationId xmlns:a16="http://schemas.microsoft.com/office/drawing/2014/main" id="{BB445E1C-0582-490E-BBC8-D7953E23614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66" name="Text Box 1">
          <a:extLst>
            <a:ext uri="{FF2B5EF4-FFF2-40B4-BE49-F238E27FC236}">
              <a16:creationId xmlns:a16="http://schemas.microsoft.com/office/drawing/2014/main" id="{196954FA-AC0B-4BBE-89C2-00070AC8853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67" name="Text Box 1">
          <a:extLst>
            <a:ext uri="{FF2B5EF4-FFF2-40B4-BE49-F238E27FC236}">
              <a16:creationId xmlns:a16="http://schemas.microsoft.com/office/drawing/2014/main" id="{2B643666-4744-419E-8274-73E49F5AB1C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68" name="Text Box 1">
          <a:extLst>
            <a:ext uri="{FF2B5EF4-FFF2-40B4-BE49-F238E27FC236}">
              <a16:creationId xmlns:a16="http://schemas.microsoft.com/office/drawing/2014/main" id="{2EDE0955-2E4E-4AFA-B61A-A144D18B097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69" name="Text Box 1">
          <a:extLst>
            <a:ext uri="{FF2B5EF4-FFF2-40B4-BE49-F238E27FC236}">
              <a16:creationId xmlns:a16="http://schemas.microsoft.com/office/drawing/2014/main" id="{6A500A64-EA74-44B1-9339-0760AD98CB3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70" name="Text Box 1">
          <a:extLst>
            <a:ext uri="{FF2B5EF4-FFF2-40B4-BE49-F238E27FC236}">
              <a16:creationId xmlns:a16="http://schemas.microsoft.com/office/drawing/2014/main" id="{00B48C00-63A0-43AE-9854-A3956AAB94E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71" name="Text Box 1">
          <a:extLst>
            <a:ext uri="{FF2B5EF4-FFF2-40B4-BE49-F238E27FC236}">
              <a16:creationId xmlns:a16="http://schemas.microsoft.com/office/drawing/2014/main" id="{A5F57C77-39B1-41BC-9D42-85D68198601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72" name="Text Box 1">
          <a:extLst>
            <a:ext uri="{FF2B5EF4-FFF2-40B4-BE49-F238E27FC236}">
              <a16:creationId xmlns:a16="http://schemas.microsoft.com/office/drawing/2014/main" id="{3C6FCA0C-5E28-45E5-8296-E969572BEC0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73" name="Text Box 1">
          <a:extLst>
            <a:ext uri="{FF2B5EF4-FFF2-40B4-BE49-F238E27FC236}">
              <a16:creationId xmlns:a16="http://schemas.microsoft.com/office/drawing/2014/main" id="{314C4627-FC85-4667-B8FC-0F1A8C4ED3D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74" name="Text Box 1">
          <a:extLst>
            <a:ext uri="{FF2B5EF4-FFF2-40B4-BE49-F238E27FC236}">
              <a16:creationId xmlns:a16="http://schemas.microsoft.com/office/drawing/2014/main" id="{0C93A782-C43B-4989-BCA2-4A52A7C54FA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75" name="Text Box 1">
          <a:extLst>
            <a:ext uri="{FF2B5EF4-FFF2-40B4-BE49-F238E27FC236}">
              <a16:creationId xmlns:a16="http://schemas.microsoft.com/office/drawing/2014/main" id="{81A156C3-E6BB-48AF-AEA8-D6D78040F85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76" name="Text Box 1">
          <a:extLst>
            <a:ext uri="{FF2B5EF4-FFF2-40B4-BE49-F238E27FC236}">
              <a16:creationId xmlns:a16="http://schemas.microsoft.com/office/drawing/2014/main" id="{2EA0798F-7C6F-47B8-BEAD-F4589E4324A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77" name="Text Box 1">
          <a:extLst>
            <a:ext uri="{FF2B5EF4-FFF2-40B4-BE49-F238E27FC236}">
              <a16:creationId xmlns:a16="http://schemas.microsoft.com/office/drawing/2014/main" id="{82496ABA-2F48-4FC6-9112-05CD9CEA301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78" name="Text Box 1">
          <a:extLst>
            <a:ext uri="{FF2B5EF4-FFF2-40B4-BE49-F238E27FC236}">
              <a16:creationId xmlns:a16="http://schemas.microsoft.com/office/drawing/2014/main" id="{7C3D88D1-FD1D-4D72-A250-803CA203C51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79" name="Text Box 1">
          <a:extLst>
            <a:ext uri="{FF2B5EF4-FFF2-40B4-BE49-F238E27FC236}">
              <a16:creationId xmlns:a16="http://schemas.microsoft.com/office/drawing/2014/main" id="{C25359FD-7556-49F8-ACCD-8D053603067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80" name="Text Box 1">
          <a:extLst>
            <a:ext uri="{FF2B5EF4-FFF2-40B4-BE49-F238E27FC236}">
              <a16:creationId xmlns:a16="http://schemas.microsoft.com/office/drawing/2014/main" id="{A35583D6-035C-46BD-B76C-6C4C0E3FF54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81" name="Text Box 1">
          <a:extLst>
            <a:ext uri="{FF2B5EF4-FFF2-40B4-BE49-F238E27FC236}">
              <a16:creationId xmlns:a16="http://schemas.microsoft.com/office/drawing/2014/main" id="{584C6C59-0F18-4C31-8277-B3BA487AF77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82" name="Text Box 1">
          <a:extLst>
            <a:ext uri="{FF2B5EF4-FFF2-40B4-BE49-F238E27FC236}">
              <a16:creationId xmlns:a16="http://schemas.microsoft.com/office/drawing/2014/main" id="{BAD62F2F-6A73-4BB9-AFDD-07D5F4F67BC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83" name="Text Box 1">
          <a:extLst>
            <a:ext uri="{FF2B5EF4-FFF2-40B4-BE49-F238E27FC236}">
              <a16:creationId xmlns:a16="http://schemas.microsoft.com/office/drawing/2014/main" id="{B3636A04-5A5B-49A8-8C11-5AF3A1CA30C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84" name="Text Box 1">
          <a:extLst>
            <a:ext uri="{FF2B5EF4-FFF2-40B4-BE49-F238E27FC236}">
              <a16:creationId xmlns:a16="http://schemas.microsoft.com/office/drawing/2014/main" id="{CE4667E8-CAA4-480E-A13C-DD83E53595D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85" name="Text Box 1">
          <a:extLst>
            <a:ext uri="{FF2B5EF4-FFF2-40B4-BE49-F238E27FC236}">
              <a16:creationId xmlns:a16="http://schemas.microsoft.com/office/drawing/2014/main" id="{12CA9B00-1832-4F33-ADDB-06B54EEAB00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86" name="Text Box 1">
          <a:extLst>
            <a:ext uri="{FF2B5EF4-FFF2-40B4-BE49-F238E27FC236}">
              <a16:creationId xmlns:a16="http://schemas.microsoft.com/office/drawing/2014/main" id="{49F66136-FA18-4C6C-9AD9-DE8261ABD82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87" name="Text Box 1">
          <a:extLst>
            <a:ext uri="{FF2B5EF4-FFF2-40B4-BE49-F238E27FC236}">
              <a16:creationId xmlns:a16="http://schemas.microsoft.com/office/drawing/2014/main" id="{5D68EC56-5BBB-484F-BEFE-57676EF0CC7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88" name="Text Box 1">
          <a:extLst>
            <a:ext uri="{FF2B5EF4-FFF2-40B4-BE49-F238E27FC236}">
              <a16:creationId xmlns:a16="http://schemas.microsoft.com/office/drawing/2014/main" id="{14D87095-38ED-4953-AB04-18180978572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689" name="Text Box 1">
          <a:extLst>
            <a:ext uri="{FF2B5EF4-FFF2-40B4-BE49-F238E27FC236}">
              <a16:creationId xmlns:a16="http://schemas.microsoft.com/office/drawing/2014/main" id="{79FDC018-D1F0-4136-B52C-315FED2F8A2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90" name="Text Box 1">
          <a:extLst>
            <a:ext uri="{FF2B5EF4-FFF2-40B4-BE49-F238E27FC236}">
              <a16:creationId xmlns:a16="http://schemas.microsoft.com/office/drawing/2014/main" id="{CF69F8E2-73B2-45AE-8FE0-98B8CB84E75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91" name="Text Box 1">
          <a:extLst>
            <a:ext uri="{FF2B5EF4-FFF2-40B4-BE49-F238E27FC236}">
              <a16:creationId xmlns:a16="http://schemas.microsoft.com/office/drawing/2014/main" id="{869F1B83-02D6-4C8C-8F94-0CAF6FA88D1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92" name="Text Box 1">
          <a:extLst>
            <a:ext uri="{FF2B5EF4-FFF2-40B4-BE49-F238E27FC236}">
              <a16:creationId xmlns:a16="http://schemas.microsoft.com/office/drawing/2014/main" id="{07EC7978-E4DA-45ED-AB4F-CCAE97CFBE6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93" name="Text Box 1">
          <a:extLst>
            <a:ext uri="{FF2B5EF4-FFF2-40B4-BE49-F238E27FC236}">
              <a16:creationId xmlns:a16="http://schemas.microsoft.com/office/drawing/2014/main" id="{401D4FDF-5A87-4C81-8C6C-EDCF03C95F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94" name="Text Box 1">
          <a:extLst>
            <a:ext uri="{FF2B5EF4-FFF2-40B4-BE49-F238E27FC236}">
              <a16:creationId xmlns:a16="http://schemas.microsoft.com/office/drawing/2014/main" id="{1E0F88EA-2156-42AF-B9CB-7FD0F5CBD05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95" name="Text Box 1">
          <a:extLst>
            <a:ext uri="{FF2B5EF4-FFF2-40B4-BE49-F238E27FC236}">
              <a16:creationId xmlns:a16="http://schemas.microsoft.com/office/drawing/2014/main" id="{6BE25E56-2392-41DF-93A0-86A7A886B50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96" name="Text Box 1">
          <a:extLst>
            <a:ext uri="{FF2B5EF4-FFF2-40B4-BE49-F238E27FC236}">
              <a16:creationId xmlns:a16="http://schemas.microsoft.com/office/drawing/2014/main" id="{77103196-3608-4F3A-B0A8-00601286BCD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97" name="Text Box 1">
          <a:extLst>
            <a:ext uri="{FF2B5EF4-FFF2-40B4-BE49-F238E27FC236}">
              <a16:creationId xmlns:a16="http://schemas.microsoft.com/office/drawing/2014/main" id="{30587FD8-00FD-4AC0-9F01-BEBFAFAEFFC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698" name="Text Box 1">
          <a:extLst>
            <a:ext uri="{FF2B5EF4-FFF2-40B4-BE49-F238E27FC236}">
              <a16:creationId xmlns:a16="http://schemas.microsoft.com/office/drawing/2014/main" id="{CA096890-9980-45A7-A523-A99BDC1F399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699" name="Text Box 1">
          <a:extLst>
            <a:ext uri="{FF2B5EF4-FFF2-40B4-BE49-F238E27FC236}">
              <a16:creationId xmlns:a16="http://schemas.microsoft.com/office/drawing/2014/main" id="{12EE6098-9BB8-45EB-903F-A133DA8FE1E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00" name="Text Box 1">
          <a:extLst>
            <a:ext uri="{FF2B5EF4-FFF2-40B4-BE49-F238E27FC236}">
              <a16:creationId xmlns:a16="http://schemas.microsoft.com/office/drawing/2014/main" id="{F11E17F6-7EFA-406C-A813-1E3B23053BB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01" name="Text Box 1">
          <a:extLst>
            <a:ext uri="{FF2B5EF4-FFF2-40B4-BE49-F238E27FC236}">
              <a16:creationId xmlns:a16="http://schemas.microsoft.com/office/drawing/2014/main" id="{CB5766D9-8A2D-434D-8F84-80F0FEF71B8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702" name="Text Box 1">
          <a:extLst>
            <a:ext uri="{FF2B5EF4-FFF2-40B4-BE49-F238E27FC236}">
              <a16:creationId xmlns:a16="http://schemas.microsoft.com/office/drawing/2014/main" id="{371182B8-B16B-4B24-A06B-634FFED086E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703" name="Text Box 1">
          <a:extLst>
            <a:ext uri="{FF2B5EF4-FFF2-40B4-BE49-F238E27FC236}">
              <a16:creationId xmlns:a16="http://schemas.microsoft.com/office/drawing/2014/main" id="{33710E46-42BE-49DC-ABA1-9E946F4B5DA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704" name="Text Box 1">
          <a:extLst>
            <a:ext uri="{FF2B5EF4-FFF2-40B4-BE49-F238E27FC236}">
              <a16:creationId xmlns:a16="http://schemas.microsoft.com/office/drawing/2014/main" id="{A8EA4A8B-F49D-48D3-A37C-D4A7B9F639C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705" name="Text Box 1">
          <a:extLst>
            <a:ext uri="{FF2B5EF4-FFF2-40B4-BE49-F238E27FC236}">
              <a16:creationId xmlns:a16="http://schemas.microsoft.com/office/drawing/2014/main" id="{E5DC1390-EB34-4998-8C6F-0D6DB5F6762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06" name="Text Box 1">
          <a:extLst>
            <a:ext uri="{FF2B5EF4-FFF2-40B4-BE49-F238E27FC236}">
              <a16:creationId xmlns:a16="http://schemas.microsoft.com/office/drawing/2014/main" id="{07B9EF25-B513-4D8C-A174-39CC093AB8A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07" name="Text Box 1">
          <a:extLst>
            <a:ext uri="{FF2B5EF4-FFF2-40B4-BE49-F238E27FC236}">
              <a16:creationId xmlns:a16="http://schemas.microsoft.com/office/drawing/2014/main" id="{D54BFBAA-A180-445A-9EE8-85E5E96909F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08" name="Text Box 1">
          <a:extLst>
            <a:ext uri="{FF2B5EF4-FFF2-40B4-BE49-F238E27FC236}">
              <a16:creationId xmlns:a16="http://schemas.microsoft.com/office/drawing/2014/main" id="{782BFB57-BE20-4BF9-BA84-5E0C10B2702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09" name="Text Box 1">
          <a:extLst>
            <a:ext uri="{FF2B5EF4-FFF2-40B4-BE49-F238E27FC236}">
              <a16:creationId xmlns:a16="http://schemas.microsoft.com/office/drawing/2014/main" id="{AE638C17-F2A3-44AC-9247-DE426CBD216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710" name="Text Box 1">
          <a:extLst>
            <a:ext uri="{FF2B5EF4-FFF2-40B4-BE49-F238E27FC236}">
              <a16:creationId xmlns:a16="http://schemas.microsoft.com/office/drawing/2014/main" id="{2686E262-1B37-42B2-AA8B-175AD541C91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711" name="Text Box 1">
          <a:extLst>
            <a:ext uri="{FF2B5EF4-FFF2-40B4-BE49-F238E27FC236}">
              <a16:creationId xmlns:a16="http://schemas.microsoft.com/office/drawing/2014/main" id="{E16F12AA-6001-4EE8-9891-9A9258DFEE3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712" name="Text Box 1">
          <a:extLst>
            <a:ext uri="{FF2B5EF4-FFF2-40B4-BE49-F238E27FC236}">
              <a16:creationId xmlns:a16="http://schemas.microsoft.com/office/drawing/2014/main" id="{86D82013-E433-4E94-9C99-0501E7B4421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713" name="Text Box 1">
          <a:extLst>
            <a:ext uri="{FF2B5EF4-FFF2-40B4-BE49-F238E27FC236}">
              <a16:creationId xmlns:a16="http://schemas.microsoft.com/office/drawing/2014/main" id="{445C69B3-549A-48C8-AC4C-533DCB0749C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14" name="Text Box 1">
          <a:extLst>
            <a:ext uri="{FF2B5EF4-FFF2-40B4-BE49-F238E27FC236}">
              <a16:creationId xmlns:a16="http://schemas.microsoft.com/office/drawing/2014/main" id="{16485E1D-1F1F-4E84-9FAA-03EBF5DFAE5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15" name="Text Box 1">
          <a:extLst>
            <a:ext uri="{FF2B5EF4-FFF2-40B4-BE49-F238E27FC236}">
              <a16:creationId xmlns:a16="http://schemas.microsoft.com/office/drawing/2014/main" id="{051D0B35-ED2E-4035-A86E-048A3575FF7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16" name="Text Box 1">
          <a:extLst>
            <a:ext uri="{FF2B5EF4-FFF2-40B4-BE49-F238E27FC236}">
              <a16:creationId xmlns:a16="http://schemas.microsoft.com/office/drawing/2014/main" id="{E7FEE19D-357A-4E7D-82C2-D22B67C552C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17" name="Text Box 1">
          <a:extLst>
            <a:ext uri="{FF2B5EF4-FFF2-40B4-BE49-F238E27FC236}">
              <a16:creationId xmlns:a16="http://schemas.microsoft.com/office/drawing/2014/main" id="{CACBF8CE-45C8-4CEF-B458-7C87C7E57C8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718" name="Text Box 1">
          <a:extLst>
            <a:ext uri="{FF2B5EF4-FFF2-40B4-BE49-F238E27FC236}">
              <a16:creationId xmlns:a16="http://schemas.microsoft.com/office/drawing/2014/main" id="{8386EE37-1365-4D2B-8C69-8C3736E7E6F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719" name="Text Box 1">
          <a:extLst>
            <a:ext uri="{FF2B5EF4-FFF2-40B4-BE49-F238E27FC236}">
              <a16:creationId xmlns:a16="http://schemas.microsoft.com/office/drawing/2014/main" id="{1B8BF2CB-43AE-4DFC-8EEA-C1BA0FC1341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720" name="Text Box 1">
          <a:extLst>
            <a:ext uri="{FF2B5EF4-FFF2-40B4-BE49-F238E27FC236}">
              <a16:creationId xmlns:a16="http://schemas.microsoft.com/office/drawing/2014/main" id="{62A232CD-0E2C-4077-B1A4-858974C9CE2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721" name="Text Box 1">
          <a:extLst>
            <a:ext uri="{FF2B5EF4-FFF2-40B4-BE49-F238E27FC236}">
              <a16:creationId xmlns:a16="http://schemas.microsoft.com/office/drawing/2014/main" id="{45F2E0A9-4D15-47E5-BA85-22136D578E9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22" name="Text Box 1">
          <a:extLst>
            <a:ext uri="{FF2B5EF4-FFF2-40B4-BE49-F238E27FC236}">
              <a16:creationId xmlns:a16="http://schemas.microsoft.com/office/drawing/2014/main" id="{3605E825-08F1-4F60-8229-4DF0AD9AEFB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23" name="Text Box 1">
          <a:extLst>
            <a:ext uri="{FF2B5EF4-FFF2-40B4-BE49-F238E27FC236}">
              <a16:creationId xmlns:a16="http://schemas.microsoft.com/office/drawing/2014/main" id="{72271810-3073-43C1-B83F-6AA4CEFE63C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24" name="Text Box 1">
          <a:extLst>
            <a:ext uri="{FF2B5EF4-FFF2-40B4-BE49-F238E27FC236}">
              <a16:creationId xmlns:a16="http://schemas.microsoft.com/office/drawing/2014/main" id="{007BD0DE-B0AF-4A3D-9DFF-49BDC5E756D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25" name="Text Box 1">
          <a:extLst>
            <a:ext uri="{FF2B5EF4-FFF2-40B4-BE49-F238E27FC236}">
              <a16:creationId xmlns:a16="http://schemas.microsoft.com/office/drawing/2014/main" id="{ABFF22E2-4D58-4868-9855-6D829EB722F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26" name="Text Box 1">
          <a:extLst>
            <a:ext uri="{FF2B5EF4-FFF2-40B4-BE49-F238E27FC236}">
              <a16:creationId xmlns:a16="http://schemas.microsoft.com/office/drawing/2014/main" id="{4197133A-7324-47FE-922F-4492DF74CC8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27" name="Text Box 1">
          <a:extLst>
            <a:ext uri="{FF2B5EF4-FFF2-40B4-BE49-F238E27FC236}">
              <a16:creationId xmlns:a16="http://schemas.microsoft.com/office/drawing/2014/main" id="{974179FA-23BA-4EAF-B7E6-0C5761D915E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28" name="Text Box 1">
          <a:extLst>
            <a:ext uri="{FF2B5EF4-FFF2-40B4-BE49-F238E27FC236}">
              <a16:creationId xmlns:a16="http://schemas.microsoft.com/office/drawing/2014/main" id="{B791656C-F2AB-4E9F-9108-CA089B3B911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29" name="Text Box 1">
          <a:extLst>
            <a:ext uri="{FF2B5EF4-FFF2-40B4-BE49-F238E27FC236}">
              <a16:creationId xmlns:a16="http://schemas.microsoft.com/office/drawing/2014/main" id="{E41E6407-5B79-412A-B6C4-ABB032964E2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30" name="Text Box 1">
          <a:extLst>
            <a:ext uri="{FF2B5EF4-FFF2-40B4-BE49-F238E27FC236}">
              <a16:creationId xmlns:a16="http://schemas.microsoft.com/office/drawing/2014/main" id="{02C8C528-5A6B-40B6-86F6-41AFE081807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31" name="Text Box 1">
          <a:extLst>
            <a:ext uri="{FF2B5EF4-FFF2-40B4-BE49-F238E27FC236}">
              <a16:creationId xmlns:a16="http://schemas.microsoft.com/office/drawing/2014/main" id="{4967CF51-20D1-43AF-B4F5-4935D3B22BD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32" name="Text Box 1">
          <a:extLst>
            <a:ext uri="{FF2B5EF4-FFF2-40B4-BE49-F238E27FC236}">
              <a16:creationId xmlns:a16="http://schemas.microsoft.com/office/drawing/2014/main" id="{C1E90A38-FD5D-4E1D-B4F6-6CEB17761C4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33" name="Text Box 1">
          <a:extLst>
            <a:ext uri="{FF2B5EF4-FFF2-40B4-BE49-F238E27FC236}">
              <a16:creationId xmlns:a16="http://schemas.microsoft.com/office/drawing/2014/main" id="{C37B0CD0-0F3F-4181-939B-B63E5DFAAD3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34" name="Text Box 1">
          <a:extLst>
            <a:ext uri="{FF2B5EF4-FFF2-40B4-BE49-F238E27FC236}">
              <a16:creationId xmlns:a16="http://schemas.microsoft.com/office/drawing/2014/main" id="{263C5E5F-AA5A-433D-8039-7B6D144C729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35" name="Text Box 1">
          <a:extLst>
            <a:ext uri="{FF2B5EF4-FFF2-40B4-BE49-F238E27FC236}">
              <a16:creationId xmlns:a16="http://schemas.microsoft.com/office/drawing/2014/main" id="{5AEA80E2-2881-4D61-956E-1A6ADF09C49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36" name="Text Box 1">
          <a:extLst>
            <a:ext uri="{FF2B5EF4-FFF2-40B4-BE49-F238E27FC236}">
              <a16:creationId xmlns:a16="http://schemas.microsoft.com/office/drawing/2014/main" id="{02240C3B-65CA-4C7C-B10E-2A511A60CE7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37" name="Text Box 1">
          <a:extLst>
            <a:ext uri="{FF2B5EF4-FFF2-40B4-BE49-F238E27FC236}">
              <a16:creationId xmlns:a16="http://schemas.microsoft.com/office/drawing/2014/main" id="{9B61693F-B6DC-4076-B564-5A7D2BA441B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38" name="Text Box 1">
          <a:extLst>
            <a:ext uri="{FF2B5EF4-FFF2-40B4-BE49-F238E27FC236}">
              <a16:creationId xmlns:a16="http://schemas.microsoft.com/office/drawing/2014/main" id="{A6253EA6-F2C0-4020-AA72-4D40E872504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39" name="Text Box 1">
          <a:extLst>
            <a:ext uri="{FF2B5EF4-FFF2-40B4-BE49-F238E27FC236}">
              <a16:creationId xmlns:a16="http://schemas.microsoft.com/office/drawing/2014/main" id="{223BD19A-B897-4ACA-A798-D6D7F72215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40" name="Text Box 1">
          <a:extLst>
            <a:ext uri="{FF2B5EF4-FFF2-40B4-BE49-F238E27FC236}">
              <a16:creationId xmlns:a16="http://schemas.microsoft.com/office/drawing/2014/main" id="{B8A30EF1-4B1B-46E2-853C-8A94DA8C834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41" name="Text Box 1">
          <a:extLst>
            <a:ext uri="{FF2B5EF4-FFF2-40B4-BE49-F238E27FC236}">
              <a16:creationId xmlns:a16="http://schemas.microsoft.com/office/drawing/2014/main" id="{88E27734-D37E-4094-93A8-C598EDC0445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42" name="Text Box 1">
          <a:extLst>
            <a:ext uri="{FF2B5EF4-FFF2-40B4-BE49-F238E27FC236}">
              <a16:creationId xmlns:a16="http://schemas.microsoft.com/office/drawing/2014/main" id="{CD606B9A-3DF5-4D82-B296-72544192B4C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43" name="Text Box 1">
          <a:extLst>
            <a:ext uri="{FF2B5EF4-FFF2-40B4-BE49-F238E27FC236}">
              <a16:creationId xmlns:a16="http://schemas.microsoft.com/office/drawing/2014/main" id="{1BEE8DA8-1AA9-4E7D-8D02-57E8CE7C0B3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44" name="Text Box 1">
          <a:extLst>
            <a:ext uri="{FF2B5EF4-FFF2-40B4-BE49-F238E27FC236}">
              <a16:creationId xmlns:a16="http://schemas.microsoft.com/office/drawing/2014/main" id="{45014F6F-CD64-4382-BB4A-FCDFE878C1F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45" name="Text Box 1">
          <a:extLst>
            <a:ext uri="{FF2B5EF4-FFF2-40B4-BE49-F238E27FC236}">
              <a16:creationId xmlns:a16="http://schemas.microsoft.com/office/drawing/2014/main" id="{E2721D26-16EA-4529-8169-61965EF66B3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46" name="Text Box 1">
          <a:extLst>
            <a:ext uri="{FF2B5EF4-FFF2-40B4-BE49-F238E27FC236}">
              <a16:creationId xmlns:a16="http://schemas.microsoft.com/office/drawing/2014/main" id="{044DF9B4-271D-4CCE-BC82-7DFFB28509F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47" name="Text Box 1">
          <a:extLst>
            <a:ext uri="{FF2B5EF4-FFF2-40B4-BE49-F238E27FC236}">
              <a16:creationId xmlns:a16="http://schemas.microsoft.com/office/drawing/2014/main" id="{E2265331-DF8A-4F7B-87C0-D2B90A3768C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48" name="Text Box 1">
          <a:extLst>
            <a:ext uri="{FF2B5EF4-FFF2-40B4-BE49-F238E27FC236}">
              <a16:creationId xmlns:a16="http://schemas.microsoft.com/office/drawing/2014/main" id="{D0171363-5D88-4748-AA9A-C2B4553AFEA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49" name="Text Box 1">
          <a:extLst>
            <a:ext uri="{FF2B5EF4-FFF2-40B4-BE49-F238E27FC236}">
              <a16:creationId xmlns:a16="http://schemas.microsoft.com/office/drawing/2014/main" id="{268EFA09-3F7D-4356-B523-99C0CFF4C7E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50" name="Text Box 1">
          <a:extLst>
            <a:ext uri="{FF2B5EF4-FFF2-40B4-BE49-F238E27FC236}">
              <a16:creationId xmlns:a16="http://schemas.microsoft.com/office/drawing/2014/main" id="{6B17978C-F509-48B0-A7C7-562469145F2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51" name="Text Box 1">
          <a:extLst>
            <a:ext uri="{FF2B5EF4-FFF2-40B4-BE49-F238E27FC236}">
              <a16:creationId xmlns:a16="http://schemas.microsoft.com/office/drawing/2014/main" id="{B7348F75-82DE-4F1C-8E0D-948D048163A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52" name="Text Box 1">
          <a:extLst>
            <a:ext uri="{FF2B5EF4-FFF2-40B4-BE49-F238E27FC236}">
              <a16:creationId xmlns:a16="http://schemas.microsoft.com/office/drawing/2014/main" id="{A415472A-F9A7-43F5-9F82-B4B30FD67C8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53" name="Text Box 1">
          <a:extLst>
            <a:ext uri="{FF2B5EF4-FFF2-40B4-BE49-F238E27FC236}">
              <a16:creationId xmlns:a16="http://schemas.microsoft.com/office/drawing/2014/main" id="{29AE9599-5BA2-40AE-9276-A1C5B4C43C7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54" name="Text Box 1">
          <a:extLst>
            <a:ext uri="{FF2B5EF4-FFF2-40B4-BE49-F238E27FC236}">
              <a16:creationId xmlns:a16="http://schemas.microsoft.com/office/drawing/2014/main" id="{9B8CBBC9-C74B-451C-9C72-C10D9DD1BF2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55" name="Text Box 1">
          <a:extLst>
            <a:ext uri="{FF2B5EF4-FFF2-40B4-BE49-F238E27FC236}">
              <a16:creationId xmlns:a16="http://schemas.microsoft.com/office/drawing/2014/main" id="{EB485ED5-0CD0-42F9-9D88-19BB2FEC27B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56" name="Text Box 1">
          <a:extLst>
            <a:ext uri="{FF2B5EF4-FFF2-40B4-BE49-F238E27FC236}">
              <a16:creationId xmlns:a16="http://schemas.microsoft.com/office/drawing/2014/main" id="{13397BEA-E878-4174-A951-967693D3DA0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57" name="Text Box 1">
          <a:extLst>
            <a:ext uri="{FF2B5EF4-FFF2-40B4-BE49-F238E27FC236}">
              <a16:creationId xmlns:a16="http://schemas.microsoft.com/office/drawing/2014/main" id="{91E474D1-8B51-477F-9DA8-00ADD7BAA7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58" name="Text Box 1">
          <a:extLst>
            <a:ext uri="{FF2B5EF4-FFF2-40B4-BE49-F238E27FC236}">
              <a16:creationId xmlns:a16="http://schemas.microsoft.com/office/drawing/2014/main" id="{34BB545F-6A98-4D17-A3EC-846838E4CD2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59" name="Text Box 1">
          <a:extLst>
            <a:ext uri="{FF2B5EF4-FFF2-40B4-BE49-F238E27FC236}">
              <a16:creationId xmlns:a16="http://schemas.microsoft.com/office/drawing/2014/main" id="{DF5B45CA-114B-48F3-8D54-7B7344A98E8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60" name="Text Box 1">
          <a:extLst>
            <a:ext uri="{FF2B5EF4-FFF2-40B4-BE49-F238E27FC236}">
              <a16:creationId xmlns:a16="http://schemas.microsoft.com/office/drawing/2014/main" id="{8C806C8E-EC34-4B78-AF7C-697C5B0FF39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761" name="Text Box 1">
          <a:extLst>
            <a:ext uri="{FF2B5EF4-FFF2-40B4-BE49-F238E27FC236}">
              <a16:creationId xmlns:a16="http://schemas.microsoft.com/office/drawing/2014/main" id="{309BAEBA-9B7F-436E-A46A-A4DF0F25819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62" name="Text Box 1">
          <a:extLst>
            <a:ext uri="{FF2B5EF4-FFF2-40B4-BE49-F238E27FC236}">
              <a16:creationId xmlns:a16="http://schemas.microsoft.com/office/drawing/2014/main" id="{30054160-D5A0-4B62-89E8-303B75B822C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63" name="Text Box 1">
          <a:extLst>
            <a:ext uri="{FF2B5EF4-FFF2-40B4-BE49-F238E27FC236}">
              <a16:creationId xmlns:a16="http://schemas.microsoft.com/office/drawing/2014/main" id="{3524D326-9F3C-473A-B316-43DC352DC07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64" name="Text Box 1">
          <a:extLst>
            <a:ext uri="{FF2B5EF4-FFF2-40B4-BE49-F238E27FC236}">
              <a16:creationId xmlns:a16="http://schemas.microsoft.com/office/drawing/2014/main" id="{E944D202-5AB2-4D05-8E39-2DCDEBEDE3C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65" name="Text Box 1">
          <a:extLst>
            <a:ext uri="{FF2B5EF4-FFF2-40B4-BE49-F238E27FC236}">
              <a16:creationId xmlns:a16="http://schemas.microsoft.com/office/drawing/2014/main" id="{96C999A0-AE2A-4861-9F0E-A4ADC658C89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66" name="Text Box 1">
          <a:extLst>
            <a:ext uri="{FF2B5EF4-FFF2-40B4-BE49-F238E27FC236}">
              <a16:creationId xmlns:a16="http://schemas.microsoft.com/office/drawing/2014/main" id="{9195ECDA-7596-4A8E-AEF8-2BAD0776628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67" name="Text Box 1">
          <a:extLst>
            <a:ext uri="{FF2B5EF4-FFF2-40B4-BE49-F238E27FC236}">
              <a16:creationId xmlns:a16="http://schemas.microsoft.com/office/drawing/2014/main" id="{82D7D515-DC90-435B-A552-5EA14162FD1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68" name="Text Box 1">
          <a:extLst>
            <a:ext uri="{FF2B5EF4-FFF2-40B4-BE49-F238E27FC236}">
              <a16:creationId xmlns:a16="http://schemas.microsoft.com/office/drawing/2014/main" id="{40EF60F4-690B-4D43-9D0E-4CB4917576E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69" name="Text Box 1">
          <a:extLst>
            <a:ext uri="{FF2B5EF4-FFF2-40B4-BE49-F238E27FC236}">
              <a16:creationId xmlns:a16="http://schemas.microsoft.com/office/drawing/2014/main" id="{13A9C328-FA24-4959-B8F2-298329AA4E9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70" name="Text Box 1">
          <a:extLst>
            <a:ext uri="{FF2B5EF4-FFF2-40B4-BE49-F238E27FC236}">
              <a16:creationId xmlns:a16="http://schemas.microsoft.com/office/drawing/2014/main" id="{9E6BC8A6-690A-4BDF-86AB-8C9FCDFFC60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71" name="Text Box 1">
          <a:extLst>
            <a:ext uri="{FF2B5EF4-FFF2-40B4-BE49-F238E27FC236}">
              <a16:creationId xmlns:a16="http://schemas.microsoft.com/office/drawing/2014/main" id="{5A4FDE7C-5F2E-44C9-A973-1E51F4BFE4E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72" name="Text Box 1">
          <a:extLst>
            <a:ext uri="{FF2B5EF4-FFF2-40B4-BE49-F238E27FC236}">
              <a16:creationId xmlns:a16="http://schemas.microsoft.com/office/drawing/2014/main" id="{2ACC3720-60D7-4CB5-92D8-04A43558C6F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73" name="Text Box 1">
          <a:extLst>
            <a:ext uri="{FF2B5EF4-FFF2-40B4-BE49-F238E27FC236}">
              <a16:creationId xmlns:a16="http://schemas.microsoft.com/office/drawing/2014/main" id="{4D63B1A6-736B-465F-A2C0-31954AABB75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74" name="Text Box 1">
          <a:extLst>
            <a:ext uri="{FF2B5EF4-FFF2-40B4-BE49-F238E27FC236}">
              <a16:creationId xmlns:a16="http://schemas.microsoft.com/office/drawing/2014/main" id="{ABB310C1-EA1E-4C48-80B2-CDD0146C085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75" name="Text Box 1">
          <a:extLst>
            <a:ext uri="{FF2B5EF4-FFF2-40B4-BE49-F238E27FC236}">
              <a16:creationId xmlns:a16="http://schemas.microsoft.com/office/drawing/2014/main" id="{B443A813-5F62-4388-950F-DB708EB0476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76" name="Text Box 1">
          <a:extLst>
            <a:ext uri="{FF2B5EF4-FFF2-40B4-BE49-F238E27FC236}">
              <a16:creationId xmlns:a16="http://schemas.microsoft.com/office/drawing/2014/main" id="{50F712BB-F651-4410-B5CF-131175BDB6F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77" name="Text Box 1">
          <a:extLst>
            <a:ext uri="{FF2B5EF4-FFF2-40B4-BE49-F238E27FC236}">
              <a16:creationId xmlns:a16="http://schemas.microsoft.com/office/drawing/2014/main" id="{6D02A681-52DF-4D5F-BB18-27F2FA9A749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78" name="Text Box 1">
          <a:extLst>
            <a:ext uri="{FF2B5EF4-FFF2-40B4-BE49-F238E27FC236}">
              <a16:creationId xmlns:a16="http://schemas.microsoft.com/office/drawing/2014/main" id="{E146239D-E7DA-4A2F-B7C8-446B36CD7CC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79" name="Text Box 1">
          <a:extLst>
            <a:ext uri="{FF2B5EF4-FFF2-40B4-BE49-F238E27FC236}">
              <a16:creationId xmlns:a16="http://schemas.microsoft.com/office/drawing/2014/main" id="{EA98CF42-5993-42D1-81A1-E6C13058E04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80" name="Text Box 1">
          <a:extLst>
            <a:ext uri="{FF2B5EF4-FFF2-40B4-BE49-F238E27FC236}">
              <a16:creationId xmlns:a16="http://schemas.microsoft.com/office/drawing/2014/main" id="{66E22940-DF56-4B3F-8020-0AC9400ACC1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81" name="Text Box 1">
          <a:extLst>
            <a:ext uri="{FF2B5EF4-FFF2-40B4-BE49-F238E27FC236}">
              <a16:creationId xmlns:a16="http://schemas.microsoft.com/office/drawing/2014/main" id="{E7950B0C-F056-4795-85F1-E8383482756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82" name="Text Box 1">
          <a:extLst>
            <a:ext uri="{FF2B5EF4-FFF2-40B4-BE49-F238E27FC236}">
              <a16:creationId xmlns:a16="http://schemas.microsoft.com/office/drawing/2014/main" id="{EEB1E389-607E-473B-830C-A153808948E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83" name="Text Box 1">
          <a:extLst>
            <a:ext uri="{FF2B5EF4-FFF2-40B4-BE49-F238E27FC236}">
              <a16:creationId xmlns:a16="http://schemas.microsoft.com/office/drawing/2014/main" id="{7EB23D7F-5BE1-4104-A33B-C8BC607F9A3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84" name="Text Box 1">
          <a:extLst>
            <a:ext uri="{FF2B5EF4-FFF2-40B4-BE49-F238E27FC236}">
              <a16:creationId xmlns:a16="http://schemas.microsoft.com/office/drawing/2014/main" id="{2C6E4A4D-E9DD-4602-8B04-8499C452083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85" name="Text Box 1">
          <a:extLst>
            <a:ext uri="{FF2B5EF4-FFF2-40B4-BE49-F238E27FC236}">
              <a16:creationId xmlns:a16="http://schemas.microsoft.com/office/drawing/2014/main" id="{FE842686-DE0D-4D16-A6DE-3A0FF208416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86" name="Text Box 1">
          <a:extLst>
            <a:ext uri="{FF2B5EF4-FFF2-40B4-BE49-F238E27FC236}">
              <a16:creationId xmlns:a16="http://schemas.microsoft.com/office/drawing/2014/main" id="{9DF2BE58-027A-464E-A8EF-052E58F67FF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87" name="Text Box 1">
          <a:extLst>
            <a:ext uri="{FF2B5EF4-FFF2-40B4-BE49-F238E27FC236}">
              <a16:creationId xmlns:a16="http://schemas.microsoft.com/office/drawing/2014/main" id="{818B0B6C-8E2F-4DAA-A92D-04EA72BEDDC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88" name="Text Box 1">
          <a:extLst>
            <a:ext uri="{FF2B5EF4-FFF2-40B4-BE49-F238E27FC236}">
              <a16:creationId xmlns:a16="http://schemas.microsoft.com/office/drawing/2014/main" id="{52EE7505-8E4A-43DA-ABF9-9A5EDC732C1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89" name="Text Box 1">
          <a:extLst>
            <a:ext uri="{FF2B5EF4-FFF2-40B4-BE49-F238E27FC236}">
              <a16:creationId xmlns:a16="http://schemas.microsoft.com/office/drawing/2014/main" id="{C04247BC-1205-4C74-A931-924E856C2A5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90" name="Text Box 1">
          <a:extLst>
            <a:ext uri="{FF2B5EF4-FFF2-40B4-BE49-F238E27FC236}">
              <a16:creationId xmlns:a16="http://schemas.microsoft.com/office/drawing/2014/main" id="{6C37A982-F53C-406F-A459-3CFC1EA548E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91" name="Text Box 1">
          <a:extLst>
            <a:ext uri="{FF2B5EF4-FFF2-40B4-BE49-F238E27FC236}">
              <a16:creationId xmlns:a16="http://schemas.microsoft.com/office/drawing/2014/main" id="{6182986A-5EC8-494C-BA01-49A365BD9EA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92" name="Text Box 1">
          <a:extLst>
            <a:ext uri="{FF2B5EF4-FFF2-40B4-BE49-F238E27FC236}">
              <a16:creationId xmlns:a16="http://schemas.microsoft.com/office/drawing/2014/main" id="{B51B7671-9C4E-4D0D-9A44-A5DCD85A666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93" name="Text Box 1">
          <a:extLst>
            <a:ext uri="{FF2B5EF4-FFF2-40B4-BE49-F238E27FC236}">
              <a16:creationId xmlns:a16="http://schemas.microsoft.com/office/drawing/2014/main" id="{2E332FD7-A596-413B-B270-D315EFDD58E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94" name="Text Box 1">
          <a:extLst>
            <a:ext uri="{FF2B5EF4-FFF2-40B4-BE49-F238E27FC236}">
              <a16:creationId xmlns:a16="http://schemas.microsoft.com/office/drawing/2014/main" id="{9250A126-D67C-42F8-B03B-0BCA122A01C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95" name="Text Box 1">
          <a:extLst>
            <a:ext uri="{FF2B5EF4-FFF2-40B4-BE49-F238E27FC236}">
              <a16:creationId xmlns:a16="http://schemas.microsoft.com/office/drawing/2014/main" id="{404A8407-AB03-4B38-81D1-4569722049D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796" name="Text Box 1">
          <a:extLst>
            <a:ext uri="{FF2B5EF4-FFF2-40B4-BE49-F238E27FC236}">
              <a16:creationId xmlns:a16="http://schemas.microsoft.com/office/drawing/2014/main" id="{1A7685AB-A125-490C-A8BC-B57F7E9A33A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797" name="Text Box 1">
          <a:extLst>
            <a:ext uri="{FF2B5EF4-FFF2-40B4-BE49-F238E27FC236}">
              <a16:creationId xmlns:a16="http://schemas.microsoft.com/office/drawing/2014/main" id="{A6099DB4-5654-4FA1-ADFC-345F842C56A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98" name="Text Box 1">
          <a:extLst>
            <a:ext uri="{FF2B5EF4-FFF2-40B4-BE49-F238E27FC236}">
              <a16:creationId xmlns:a16="http://schemas.microsoft.com/office/drawing/2014/main" id="{2255A906-B580-4605-8229-E1D527E8A15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799" name="Text Box 1">
          <a:extLst>
            <a:ext uri="{FF2B5EF4-FFF2-40B4-BE49-F238E27FC236}">
              <a16:creationId xmlns:a16="http://schemas.microsoft.com/office/drawing/2014/main" id="{D80F1259-2CA4-4D0C-9053-42650284A60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00" name="Text Box 1">
          <a:extLst>
            <a:ext uri="{FF2B5EF4-FFF2-40B4-BE49-F238E27FC236}">
              <a16:creationId xmlns:a16="http://schemas.microsoft.com/office/drawing/2014/main" id="{74374F49-0183-47EA-9B2E-8AF0120E9E5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01" name="Text Box 1">
          <a:extLst>
            <a:ext uri="{FF2B5EF4-FFF2-40B4-BE49-F238E27FC236}">
              <a16:creationId xmlns:a16="http://schemas.microsoft.com/office/drawing/2014/main" id="{34A122C4-05E9-42F9-889E-B861F728755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02" name="Text Box 1">
          <a:extLst>
            <a:ext uri="{FF2B5EF4-FFF2-40B4-BE49-F238E27FC236}">
              <a16:creationId xmlns:a16="http://schemas.microsoft.com/office/drawing/2014/main" id="{ABB05A46-F7FB-4A38-AFA3-574E7C4C042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03" name="Text Box 1">
          <a:extLst>
            <a:ext uri="{FF2B5EF4-FFF2-40B4-BE49-F238E27FC236}">
              <a16:creationId xmlns:a16="http://schemas.microsoft.com/office/drawing/2014/main" id="{BCF1870A-02BD-49E0-AA3A-739416E587B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04" name="Text Box 1">
          <a:extLst>
            <a:ext uri="{FF2B5EF4-FFF2-40B4-BE49-F238E27FC236}">
              <a16:creationId xmlns:a16="http://schemas.microsoft.com/office/drawing/2014/main" id="{01A1F903-0FA1-4348-8C08-2B3D54160DB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05" name="Text Box 1">
          <a:extLst>
            <a:ext uri="{FF2B5EF4-FFF2-40B4-BE49-F238E27FC236}">
              <a16:creationId xmlns:a16="http://schemas.microsoft.com/office/drawing/2014/main" id="{B6149670-0556-4937-B879-541263A21E3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806" name="Text Box 1">
          <a:extLst>
            <a:ext uri="{FF2B5EF4-FFF2-40B4-BE49-F238E27FC236}">
              <a16:creationId xmlns:a16="http://schemas.microsoft.com/office/drawing/2014/main" id="{EE4E26F6-4C60-4B2D-8CD7-D64ED750E15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807" name="Text Box 1">
          <a:extLst>
            <a:ext uri="{FF2B5EF4-FFF2-40B4-BE49-F238E27FC236}">
              <a16:creationId xmlns:a16="http://schemas.microsoft.com/office/drawing/2014/main" id="{B980197F-3FAD-4A18-8FE7-E754A9F1738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808" name="Text Box 1">
          <a:extLst>
            <a:ext uri="{FF2B5EF4-FFF2-40B4-BE49-F238E27FC236}">
              <a16:creationId xmlns:a16="http://schemas.microsoft.com/office/drawing/2014/main" id="{E8909837-A189-4EDA-AA80-365CC510813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809" name="Text Box 1">
          <a:extLst>
            <a:ext uri="{FF2B5EF4-FFF2-40B4-BE49-F238E27FC236}">
              <a16:creationId xmlns:a16="http://schemas.microsoft.com/office/drawing/2014/main" id="{E62D2E12-158C-4798-B5A6-D4612BAB302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10" name="Text Box 1">
          <a:extLst>
            <a:ext uri="{FF2B5EF4-FFF2-40B4-BE49-F238E27FC236}">
              <a16:creationId xmlns:a16="http://schemas.microsoft.com/office/drawing/2014/main" id="{2AEA2E17-58BE-488C-9117-EECC674DCA8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11" name="Text Box 1">
          <a:extLst>
            <a:ext uri="{FF2B5EF4-FFF2-40B4-BE49-F238E27FC236}">
              <a16:creationId xmlns:a16="http://schemas.microsoft.com/office/drawing/2014/main" id="{C7611A63-77E5-4860-9525-7DA106C4222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12" name="Text Box 1">
          <a:extLst>
            <a:ext uri="{FF2B5EF4-FFF2-40B4-BE49-F238E27FC236}">
              <a16:creationId xmlns:a16="http://schemas.microsoft.com/office/drawing/2014/main" id="{A16168D2-E649-4501-AB76-9C40B4C617D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13" name="Text Box 1">
          <a:extLst>
            <a:ext uri="{FF2B5EF4-FFF2-40B4-BE49-F238E27FC236}">
              <a16:creationId xmlns:a16="http://schemas.microsoft.com/office/drawing/2014/main" id="{F91EA6CE-0587-4D8C-B3E6-1510675F09F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14" name="Text Box 1">
          <a:extLst>
            <a:ext uri="{FF2B5EF4-FFF2-40B4-BE49-F238E27FC236}">
              <a16:creationId xmlns:a16="http://schemas.microsoft.com/office/drawing/2014/main" id="{A859CAAB-8E54-492B-A05B-31381F6F613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15" name="Text Box 1">
          <a:extLst>
            <a:ext uri="{FF2B5EF4-FFF2-40B4-BE49-F238E27FC236}">
              <a16:creationId xmlns:a16="http://schemas.microsoft.com/office/drawing/2014/main" id="{A13E034F-655C-4D0A-8482-09AD1E8C99B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16" name="Text Box 1">
          <a:extLst>
            <a:ext uri="{FF2B5EF4-FFF2-40B4-BE49-F238E27FC236}">
              <a16:creationId xmlns:a16="http://schemas.microsoft.com/office/drawing/2014/main" id="{974FB86C-821B-4E57-9ED5-21F8833E7D9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17" name="Text Box 1">
          <a:extLst>
            <a:ext uri="{FF2B5EF4-FFF2-40B4-BE49-F238E27FC236}">
              <a16:creationId xmlns:a16="http://schemas.microsoft.com/office/drawing/2014/main" id="{0F0642C8-1420-4865-A739-345112BDE03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18" name="Text Box 1">
          <a:extLst>
            <a:ext uri="{FF2B5EF4-FFF2-40B4-BE49-F238E27FC236}">
              <a16:creationId xmlns:a16="http://schemas.microsoft.com/office/drawing/2014/main" id="{05BC4568-75BA-453A-BCBF-54C4C6DDE71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19" name="Text Box 1">
          <a:extLst>
            <a:ext uri="{FF2B5EF4-FFF2-40B4-BE49-F238E27FC236}">
              <a16:creationId xmlns:a16="http://schemas.microsoft.com/office/drawing/2014/main" id="{CACB6F90-9AEA-4BDE-AB7F-92274434B2D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20" name="Text Box 1">
          <a:extLst>
            <a:ext uri="{FF2B5EF4-FFF2-40B4-BE49-F238E27FC236}">
              <a16:creationId xmlns:a16="http://schemas.microsoft.com/office/drawing/2014/main" id="{3B649168-6C76-41D7-BE1F-6F13D0FB25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21" name="Text Box 1">
          <a:extLst>
            <a:ext uri="{FF2B5EF4-FFF2-40B4-BE49-F238E27FC236}">
              <a16:creationId xmlns:a16="http://schemas.microsoft.com/office/drawing/2014/main" id="{21BE0606-87FD-4719-9245-E2840BC046D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22" name="Text Box 1">
          <a:extLst>
            <a:ext uri="{FF2B5EF4-FFF2-40B4-BE49-F238E27FC236}">
              <a16:creationId xmlns:a16="http://schemas.microsoft.com/office/drawing/2014/main" id="{D1B34195-CEAA-4A24-B1B5-6F237624C97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23" name="Text Box 1">
          <a:extLst>
            <a:ext uri="{FF2B5EF4-FFF2-40B4-BE49-F238E27FC236}">
              <a16:creationId xmlns:a16="http://schemas.microsoft.com/office/drawing/2014/main" id="{59566CD3-7754-4893-A0E0-7B354670185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24" name="Text Box 1">
          <a:extLst>
            <a:ext uri="{FF2B5EF4-FFF2-40B4-BE49-F238E27FC236}">
              <a16:creationId xmlns:a16="http://schemas.microsoft.com/office/drawing/2014/main" id="{1F5027C1-20A6-4C9B-9A04-9B85C674E09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25" name="Text Box 1">
          <a:extLst>
            <a:ext uri="{FF2B5EF4-FFF2-40B4-BE49-F238E27FC236}">
              <a16:creationId xmlns:a16="http://schemas.microsoft.com/office/drawing/2014/main" id="{9EEC6E97-5789-4550-825B-25387F69702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26" name="Text Box 1">
          <a:extLst>
            <a:ext uri="{FF2B5EF4-FFF2-40B4-BE49-F238E27FC236}">
              <a16:creationId xmlns:a16="http://schemas.microsoft.com/office/drawing/2014/main" id="{D8B23733-DE34-41EC-8549-CA9B8E984BF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27" name="Text Box 1">
          <a:extLst>
            <a:ext uri="{FF2B5EF4-FFF2-40B4-BE49-F238E27FC236}">
              <a16:creationId xmlns:a16="http://schemas.microsoft.com/office/drawing/2014/main" id="{418EF1EB-F406-4AD6-9461-CA64A1E1D0A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28" name="Text Box 1">
          <a:extLst>
            <a:ext uri="{FF2B5EF4-FFF2-40B4-BE49-F238E27FC236}">
              <a16:creationId xmlns:a16="http://schemas.microsoft.com/office/drawing/2014/main" id="{A5FDB711-367C-4E07-8A7E-3F7560A87AD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29" name="Text Box 1">
          <a:extLst>
            <a:ext uri="{FF2B5EF4-FFF2-40B4-BE49-F238E27FC236}">
              <a16:creationId xmlns:a16="http://schemas.microsoft.com/office/drawing/2014/main" id="{34765100-5E4C-4FF2-AAC1-F34DD34C488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30" name="Text Box 1">
          <a:extLst>
            <a:ext uri="{FF2B5EF4-FFF2-40B4-BE49-F238E27FC236}">
              <a16:creationId xmlns:a16="http://schemas.microsoft.com/office/drawing/2014/main" id="{8AED25DA-ACB0-422D-90DE-5DD1B1A667A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31" name="Text Box 1">
          <a:extLst>
            <a:ext uri="{FF2B5EF4-FFF2-40B4-BE49-F238E27FC236}">
              <a16:creationId xmlns:a16="http://schemas.microsoft.com/office/drawing/2014/main" id="{46763039-4E3C-46DD-996C-F64DA78E9D1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32" name="Text Box 1">
          <a:extLst>
            <a:ext uri="{FF2B5EF4-FFF2-40B4-BE49-F238E27FC236}">
              <a16:creationId xmlns:a16="http://schemas.microsoft.com/office/drawing/2014/main" id="{7C43FAE8-C076-4ED6-B973-94E5519CCE3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33" name="Text Box 1">
          <a:extLst>
            <a:ext uri="{FF2B5EF4-FFF2-40B4-BE49-F238E27FC236}">
              <a16:creationId xmlns:a16="http://schemas.microsoft.com/office/drawing/2014/main" id="{61AE77D1-966E-464F-A1CD-8EC6C797FBD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34" name="Text Box 1">
          <a:extLst>
            <a:ext uri="{FF2B5EF4-FFF2-40B4-BE49-F238E27FC236}">
              <a16:creationId xmlns:a16="http://schemas.microsoft.com/office/drawing/2014/main" id="{F33B1BCA-8188-4EF0-897E-D8F2364D8ED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35" name="Text Box 1">
          <a:extLst>
            <a:ext uri="{FF2B5EF4-FFF2-40B4-BE49-F238E27FC236}">
              <a16:creationId xmlns:a16="http://schemas.microsoft.com/office/drawing/2014/main" id="{99DC1783-55D6-4011-BDC2-3CD7B2E2181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36" name="Text Box 1">
          <a:extLst>
            <a:ext uri="{FF2B5EF4-FFF2-40B4-BE49-F238E27FC236}">
              <a16:creationId xmlns:a16="http://schemas.microsoft.com/office/drawing/2014/main" id="{FE9E1738-F0F0-452C-99C6-E00238BE0E8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37" name="Text Box 1">
          <a:extLst>
            <a:ext uri="{FF2B5EF4-FFF2-40B4-BE49-F238E27FC236}">
              <a16:creationId xmlns:a16="http://schemas.microsoft.com/office/drawing/2014/main" id="{5061D15E-90E7-492D-8F08-4FC026910EC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38" name="Text Box 1">
          <a:extLst>
            <a:ext uri="{FF2B5EF4-FFF2-40B4-BE49-F238E27FC236}">
              <a16:creationId xmlns:a16="http://schemas.microsoft.com/office/drawing/2014/main" id="{CD489DE6-24FD-4D61-A3AB-A5A9D5E26BCA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39" name="Text Box 1">
          <a:extLst>
            <a:ext uri="{FF2B5EF4-FFF2-40B4-BE49-F238E27FC236}">
              <a16:creationId xmlns:a16="http://schemas.microsoft.com/office/drawing/2014/main" id="{3327E18F-07C7-4C45-A7E3-B5370C88A69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40" name="Text Box 1">
          <a:extLst>
            <a:ext uri="{FF2B5EF4-FFF2-40B4-BE49-F238E27FC236}">
              <a16:creationId xmlns:a16="http://schemas.microsoft.com/office/drawing/2014/main" id="{AA6A9597-ECCE-4ABF-8CC6-B02F5507923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41" name="Text Box 1">
          <a:extLst>
            <a:ext uri="{FF2B5EF4-FFF2-40B4-BE49-F238E27FC236}">
              <a16:creationId xmlns:a16="http://schemas.microsoft.com/office/drawing/2014/main" id="{E1EEDCD0-CB8E-45D3-9036-96A036789C5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42" name="Text Box 1">
          <a:extLst>
            <a:ext uri="{FF2B5EF4-FFF2-40B4-BE49-F238E27FC236}">
              <a16:creationId xmlns:a16="http://schemas.microsoft.com/office/drawing/2014/main" id="{06DFD628-FE91-4633-BC72-EC907066882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43" name="Text Box 1">
          <a:extLst>
            <a:ext uri="{FF2B5EF4-FFF2-40B4-BE49-F238E27FC236}">
              <a16:creationId xmlns:a16="http://schemas.microsoft.com/office/drawing/2014/main" id="{01F62A69-0F29-40EA-B741-A6B1522370D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44" name="Text Box 1">
          <a:extLst>
            <a:ext uri="{FF2B5EF4-FFF2-40B4-BE49-F238E27FC236}">
              <a16:creationId xmlns:a16="http://schemas.microsoft.com/office/drawing/2014/main" id="{3F5FE32F-9F27-47EA-A0DE-4B10951FD4C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45" name="Text Box 1">
          <a:extLst>
            <a:ext uri="{FF2B5EF4-FFF2-40B4-BE49-F238E27FC236}">
              <a16:creationId xmlns:a16="http://schemas.microsoft.com/office/drawing/2014/main" id="{3A81825D-9B27-4CD6-A9E4-CA87C675C68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46" name="Text Box 1">
          <a:extLst>
            <a:ext uri="{FF2B5EF4-FFF2-40B4-BE49-F238E27FC236}">
              <a16:creationId xmlns:a16="http://schemas.microsoft.com/office/drawing/2014/main" id="{33D88BE1-CC9B-4A02-AA18-79C8EC71B07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47" name="Text Box 1">
          <a:extLst>
            <a:ext uri="{FF2B5EF4-FFF2-40B4-BE49-F238E27FC236}">
              <a16:creationId xmlns:a16="http://schemas.microsoft.com/office/drawing/2014/main" id="{1F26434B-853A-4CF9-86CF-2F3B3CD2F9F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48" name="Text Box 1">
          <a:extLst>
            <a:ext uri="{FF2B5EF4-FFF2-40B4-BE49-F238E27FC236}">
              <a16:creationId xmlns:a16="http://schemas.microsoft.com/office/drawing/2014/main" id="{BB8303A5-5FB7-4978-BB31-CEDE2A5771D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28</xdr:row>
      <xdr:rowOff>66675</xdr:rowOff>
    </xdr:to>
    <xdr:sp macro="" textlink="">
      <xdr:nvSpPr>
        <xdr:cNvPr id="4849" name="Text Box 1">
          <a:extLst>
            <a:ext uri="{FF2B5EF4-FFF2-40B4-BE49-F238E27FC236}">
              <a16:creationId xmlns:a16="http://schemas.microsoft.com/office/drawing/2014/main" id="{BCBFE6EC-1C04-45EA-9310-3F7AD07E4AC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50" name="Text Box 1">
          <a:extLst>
            <a:ext uri="{FF2B5EF4-FFF2-40B4-BE49-F238E27FC236}">
              <a16:creationId xmlns:a16="http://schemas.microsoft.com/office/drawing/2014/main" id="{DBE6433A-D515-47E7-AACE-16D7B38513C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51" name="Text Box 1">
          <a:extLst>
            <a:ext uri="{FF2B5EF4-FFF2-40B4-BE49-F238E27FC236}">
              <a16:creationId xmlns:a16="http://schemas.microsoft.com/office/drawing/2014/main" id="{BCC7AB97-A213-4B84-B198-7DAD42E016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52" name="Text Box 1">
          <a:extLst>
            <a:ext uri="{FF2B5EF4-FFF2-40B4-BE49-F238E27FC236}">
              <a16:creationId xmlns:a16="http://schemas.microsoft.com/office/drawing/2014/main" id="{6566CE33-D111-434F-91B7-067FE9CA02E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53" name="Text Box 1">
          <a:extLst>
            <a:ext uri="{FF2B5EF4-FFF2-40B4-BE49-F238E27FC236}">
              <a16:creationId xmlns:a16="http://schemas.microsoft.com/office/drawing/2014/main" id="{1AE45C5D-57E6-4DAF-94A5-B5A64E40F17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54" name="Text Box 1">
          <a:extLst>
            <a:ext uri="{FF2B5EF4-FFF2-40B4-BE49-F238E27FC236}">
              <a16:creationId xmlns:a16="http://schemas.microsoft.com/office/drawing/2014/main" id="{329C874C-1E9F-4B9C-9A60-5D1221ED963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55" name="Text Box 1">
          <a:extLst>
            <a:ext uri="{FF2B5EF4-FFF2-40B4-BE49-F238E27FC236}">
              <a16:creationId xmlns:a16="http://schemas.microsoft.com/office/drawing/2014/main" id="{9C9BC4EC-1E63-4928-8FC0-F40CE40F3D9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56" name="Text Box 1">
          <a:extLst>
            <a:ext uri="{FF2B5EF4-FFF2-40B4-BE49-F238E27FC236}">
              <a16:creationId xmlns:a16="http://schemas.microsoft.com/office/drawing/2014/main" id="{5A7EEF31-8D61-4563-B473-5FA7F539095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57" name="Text Box 1">
          <a:extLst>
            <a:ext uri="{FF2B5EF4-FFF2-40B4-BE49-F238E27FC236}">
              <a16:creationId xmlns:a16="http://schemas.microsoft.com/office/drawing/2014/main" id="{2E8396E8-C601-4305-9522-9FE27283599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58" name="Text Box 1">
          <a:extLst>
            <a:ext uri="{FF2B5EF4-FFF2-40B4-BE49-F238E27FC236}">
              <a16:creationId xmlns:a16="http://schemas.microsoft.com/office/drawing/2014/main" id="{A904EFB9-6D2C-43DC-9747-0E3DA2277C5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59" name="Text Box 1">
          <a:extLst>
            <a:ext uri="{FF2B5EF4-FFF2-40B4-BE49-F238E27FC236}">
              <a16:creationId xmlns:a16="http://schemas.microsoft.com/office/drawing/2014/main" id="{4906A874-5C9E-40E5-AE0A-DAE187779C2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60" name="Text Box 1">
          <a:extLst>
            <a:ext uri="{FF2B5EF4-FFF2-40B4-BE49-F238E27FC236}">
              <a16:creationId xmlns:a16="http://schemas.microsoft.com/office/drawing/2014/main" id="{00946E7F-B70B-4963-9591-BEB17B3E05F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61" name="Text Box 1">
          <a:extLst>
            <a:ext uri="{FF2B5EF4-FFF2-40B4-BE49-F238E27FC236}">
              <a16:creationId xmlns:a16="http://schemas.microsoft.com/office/drawing/2014/main" id="{2013D76B-B499-4C88-8AD2-4FF351A21D0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62" name="Text Box 1">
          <a:extLst>
            <a:ext uri="{FF2B5EF4-FFF2-40B4-BE49-F238E27FC236}">
              <a16:creationId xmlns:a16="http://schemas.microsoft.com/office/drawing/2014/main" id="{CB1CCD86-F4E2-42F2-9E1A-2EF9FC1DDC1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63" name="Text Box 1">
          <a:extLst>
            <a:ext uri="{FF2B5EF4-FFF2-40B4-BE49-F238E27FC236}">
              <a16:creationId xmlns:a16="http://schemas.microsoft.com/office/drawing/2014/main" id="{F4D1113B-65E3-4559-8B51-B7B008ABCF8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64" name="Text Box 1">
          <a:extLst>
            <a:ext uri="{FF2B5EF4-FFF2-40B4-BE49-F238E27FC236}">
              <a16:creationId xmlns:a16="http://schemas.microsoft.com/office/drawing/2014/main" id="{0BC7D2E6-8355-4D9E-AD87-F0AA7111EE1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65" name="Text Box 1">
          <a:extLst>
            <a:ext uri="{FF2B5EF4-FFF2-40B4-BE49-F238E27FC236}">
              <a16:creationId xmlns:a16="http://schemas.microsoft.com/office/drawing/2014/main" id="{0E6CC24D-43DA-48A9-91DD-56909C8100C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66" name="Text Box 1">
          <a:extLst>
            <a:ext uri="{FF2B5EF4-FFF2-40B4-BE49-F238E27FC236}">
              <a16:creationId xmlns:a16="http://schemas.microsoft.com/office/drawing/2014/main" id="{1F7E3E01-A3A3-47C8-95E9-41DD53AD4DF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67" name="Text Box 1">
          <a:extLst>
            <a:ext uri="{FF2B5EF4-FFF2-40B4-BE49-F238E27FC236}">
              <a16:creationId xmlns:a16="http://schemas.microsoft.com/office/drawing/2014/main" id="{86C4DBCA-1C48-4089-A67A-FD9401DB77D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68" name="Text Box 1">
          <a:extLst>
            <a:ext uri="{FF2B5EF4-FFF2-40B4-BE49-F238E27FC236}">
              <a16:creationId xmlns:a16="http://schemas.microsoft.com/office/drawing/2014/main" id="{F9F5393E-DD0C-4DE4-B79A-EC87154C237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69" name="Text Box 1">
          <a:extLst>
            <a:ext uri="{FF2B5EF4-FFF2-40B4-BE49-F238E27FC236}">
              <a16:creationId xmlns:a16="http://schemas.microsoft.com/office/drawing/2014/main" id="{1F92164E-4F52-47E2-ABAF-42262D80228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70" name="Text Box 1">
          <a:extLst>
            <a:ext uri="{FF2B5EF4-FFF2-40B4-BE49-F238E27FC236}">
              <a16:creationId xmlns:a16="http://schemas.microsoft.com/office/drawing/2014/main" id="{73224435-E595-4DA8-B1E5-7F5CFB5B815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71" name="Text Box 1">
          <a:extLst>
            <a:ext uri="{FF2B5EF4-FFF2-40B4-BE49-F238E27FC236}">
              <a16:creationId xmlns:a16="http://schemas.microsoft.com/office/drawing/2014/main" id="{B22628EF-4FCE-4EB7-8AE9-D4F2282AA10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72" name="Text Box 1">
          <a:extLst>
            <a:ext uri="{FF2B5EF4-FFF2-40B4-BE49-F238E27FC236}">
              <a16:creationId xmlns:a16="http://schemas.microsoft.com/office/drawing/2014/main" id="{78E842BF-C1A7-4733-8E1E-763CC691E66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73" name="Text Box 1">
          <a:extLst>
            <a:ext uri="{FF2B5EF4-FFF2-40B4-BE49-F238E27FC236}">
              <a16:creationId xmlns:a16="http://schemas.microsoft.com/office/drawing/2014/main" id="{C94F39ED-521F-445D-BECD-5408173C9D0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74" name="Text Box 1">
          <a:extLst>
            <a:ext uri="{FF2B5EF4-FFF2-40B4-BE49-F238E27FC236}">
              <a16:creationId xmlns:a16="http://schemas.microsoft.com/office/drawing/2014/main" id="{F98F38DF-4EC6-46F9-B82E-3E67B9255A7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75" name="Text Box 1">
          <a:extLst>
            <a:ext uri="{FF2B5EF4-FFF2-40B4-BE49-F238E27FC236}">
              <a16:creationId xmlns:a16="http://schemas.microsoft.com/office/drawing/2014/main" id="{ADE44077-FA39-4E98-939F-3C484DDDB9F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76" name="Text Box 1">
          <a:extLst>
            <a:ext uri="{FF2B5EF4-FFF2-40B4-BE49-F238E27FC236}">
              <a16:creationId xmlns:a16="http://schemas.microsoft.com/office/drawing/2014/main" id="{3061D62E-0AFA-4455-8218-E4460788EDD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77" name="Text Box 1">
          <a:extLst>
            <a:ext uri="{FF2B5EF4-FFF2-40B4-BE49-F238E27FC236}">
              <a16:creationId xmlns:a16="http://schemas.microsoft.com/office/drawing/2014/main" id="{7FC27532-5A5A-4DCC-BB6F-A28064A1538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78" name="Text Box 1">
          <a:extLst>
            <a:ext uri="{FF2B5EF4-FFF2-40B4-BE49-F238E27FC236}">
              <a16:creationId xmlns:a16="http://schemas.microsoft.com/office/drawing/2014/main" id="{E4543073-E7D0-42E3-90A0-43D448D3FB3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79" name="Text Box 1">
          <a:extLst>
            <a:ext uri="{FF2B5EF4-FFF2-40B4-BE49-F238E27FC236}">
              <a16:creationId xmlns:a16="http://schemas.microsoft.com/office/drawing/2014/main" id="{7A78AE01-4104-4CF3-AFA5-BF3106A2703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80" name="Text Box 1">
          <a:extLst>
            <a:ext uri="{FF2B5EF4-FFF2-40B4-BE49-F238E27FC236}">
              <a16:creationId xmlns:a16="http://schemas.microsoft.com/office/drawing/2014/main" id="{89F9C6B2-5AD7-4939-BF20-DB178D139391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81" name="Text Box 1">
          <a:extLst>
            <a:ext uri="{FF2B5EF4-FFF2-40B4-BE49-F238E27FC236}">
              <a16:creationId xmlns:a16="http://schemas.microsoft.com/office/drawing/2014/main" id="{AB8907FA-6072-43B3-A262-23BB583535F3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82" name="Text Box 1">
          <a:extLst>
            <a:ext uri="{FF2B5EF4-FFF2-40B4-BE49-F238E27FC236}">
              <a16:creationId xmlns:a16="http://schemas.microsoft.com/office/drawing/2014/main" id="{E2D62DEB-CA6C-4599-842C-F646808746A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83" name="Text Box 1">
          <a:extLst>
            <a:ext uri="{FF2B5EF4-FFF2-40B4-BE49-F238E27FC236}">
              <a16:creationId xmlns:a16="http://schemas.microsoft.com/office/drawing/2014/main" id="{2FECBE2D-101F-4E88-B644-1BEACFC7F31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104775</xdr:rowOff>
    </xdr:to>
    <xdr:sp macro="" textlink="">
      <xdr:nvSpPr>
        <xdr:cNvPr id="4884" name="Text Box 1">
          <a:extLst>
            <a:ext uri="{FF2B5EF4-FFF2-40B4-BE49-F238E27FC236}">
              <a16:creationId xmlns:a16="http://schemas.microsoft.com/office/drawing/2014/main" id="{E0B468BA-AD6B-4E0D-B3D3-08E69C0DC71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85" name="Text Box 1">
          <a:extLst>
            <a:ext uri="{FF2B5EF4-FFF2-40B4-BE49-F238E27FC236}">
              <a16:creationId xmlns:a16="http://schemas.microsoft.com/office/drawing/2014/main" id="{39C9C952-9435-40C4-A026-9EA5D5B5BBD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86" name="Text Box 1">
          <a:extLst>
            <a:ext uri="{FF2B5EF4-FFF2-40B4-BE49-F238E27FC236}">
              <a16:creationId xmlns:a16="http://schemas.microsoft.com/office/drawing/2014/main" id="{3579A8FE-3DF6-4934-AF12-9215243916F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87" name="Text Box 1">
          <a:extLst>
            <a:ext uri="{FF2B5EF4-FFF2-40B4-BE49-F238E27FC236}">
              <a16:creationId xmlns:a16="http://schemas.microsoft.com/office/drawing/2014/main" id="{17D65315-1241-4F77-8F86-42D3B6C1F1F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88" name="Text Box 1">
          <a:extLst>
            <a:ext uri="{FF2B5EF4-FFF2-40B4-BE49-F238E27FC236}">
              <a16:creationId xmlns:a16="http://schemas.microsoft.com/office/drawing/2014/main" id="{17801884-3999-445F-9C86-9227B690865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89" name="Text Box 1">
          <a:extLst>
            <a:ext uri="{FF2B5EF4-FFF2-40B4-BE49-F238E27FC236}">
              <a16:creationId xmlns:a16="http://schemas.microsoft.com/office/drawing/2014/main" id="{CEE5F3AF-6F89-4A32-B9F1-19FF2D74A09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90" name="Text Box 1">
          <a:extLst>
            <a:ext uri="{FF2B5EF4-FFF2-40B4-BE49-F238E27FC236}">
              <a16:creationId xmlns:a16="http://schemas.microsoft.com/office/drawing/2014/main" id="{8AEAB470-6564-42E4-9244-D5A08ADCFAD6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91" name="Text Box 1">
          <a:extLst>
            <a:ext uri="{FF2B5EF4-FFF2-40B4-BE49-F238E27FC236}">
              <a16:creationId xmlns:a16="http://schemas.microsoft.com/office/drawing/2014/main" id="{8D8F16B4-214D-4009-B116-5906491D864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92" name="Text Box 1">
          <a:extLst>
            <a:ext uri="{FF2B5EF4-FFF2-40B4-BE49-F238E27FC236}">
              <a16:creationId xmlns:a16="http://schemas.microsoft.com/office/drawing/2014/main" id="{BB867C5B-A5B1-4412-8065-9842BCFD2F1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93" name="Text Box 1">
          <a:extLst>
            <a:ext uri="{FF2B5EF4-FFF2-40B4-BE49-F238E27FC236}">
              <a16:creationId xmlns:a16="http://schemas.microsoft.com/office/drawing/2014/main" id="{5926063C-0371-43AA-8587-36D6BF1B029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894" name="Text Box 1">
          <a:extLst>
            <a:ext uri="{FF2B5EF4-FFF2-40B4-BE49-F238E27FC236}">
              <a16:creationId xmlns:a16="http://schemas.microsoft.com/office/drawing/2014/main" id="{08861A66-606C-4B42-9A6B-15E0268AE9B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895" name="Text Box 1">
          <a:extLst>
            <a:ext uri="{FF2B5EF4-FFF2-40B4-BE49-F238E27FC236}">
              <a16:creationId xmlns:a16="http://schemas.microsoft.com/office/drawing/2014/main" id="{2796EEFF-389A-4A0B-B08B-4F6075CE2ACE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896" name="Text Box 1">
          <a:extLst>
            <a:ext uri="{FF2B5EF4-FFF2-40B4-BE49-F238E27FC236}">
              <a16:creationId xmlns:a16="http://schemas.microsoft.com/office/drawing/2014/main" id="{9521A6C8-322E-4885-B565-BABDBB2B85E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897" name="Text Box 1">
          <a:extLst>
            <a:ext uri="{FF2B5EF4-FFF2-40B4-BE49-F238E27FC236}">
              <a16:creationId xmlns:a16="http://schemas.microsoft.com/office/drawing/2014/main" id="{82629C3D-95D2-4D83-A4B8-B1B61C9AA5DB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898" name="Text Box 1">
          <a:extLst>
            <a:ext uri="{FF2B5EF4-FFF2-40B4-BE49-F238E27FC236}">
              <a16:creationId xmlns:a16="http://schemas.microsoft.com/office/drawing/2014/main" id="{37A3408B-A1C5-4EBF-B7FC-BE54A183A279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899" name="Text Box 1">
          <a:extLst>
            <a:ext uri="{FF2B5EF4-FFF2-40B4-BE49-F238E27FC236}">
              <a16:creationId xmlns:a16="http://schemas.microsoft.com/office/drawing/2014/main" id="{F18B673D-1EC4-4556-81C2-A25A09311DE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900" name="Text Box 1">
          <a:extLst>
            <a:ext uri="{FF2B5EF4-FFF2-40B4-BE49-F238E27FC236}">
              <a16:creationId xmlns:a16="http://schemas.microsoft.com/office/drawing/2014/main" id="{C1EFC0A5-E85E-4F8B-9DB1-46BFE0AEE50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901" name="Text Box 1">
          <a:extLst>
            <a:ext uri="{FF2B5EF4-FFF2-40B4-BE49-F238E27FC236}">
              <a16:creationId xmlns:a16="http://schemas.microsoft.com/office/drawing/2014/main" id="{B7A6166D-EDD6-4B8E-9C80-50BEA31FAF24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902" name="Text Box 1">
          <a:extLst>
            <a:ext uri="{FF2B5EF4-FFF2-40B4-BE49-F238E27FC236}">
              <a16:creationId xmlns:a16="http://schemas.microsoft.com/office/drawing/2014/main" id="{00D4E932-BE5A-4F5F-8DAF-074114E1000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903" name="Text Box 1">
          <a:extLst>
            <a:ext uri="{FF2B5EF4-FFF2-40B4-BE49-F238E27FC236}">
              <a16:creationId xmlns:a16="http://schemas.microsoft.com/office/drawing/2014/main" id="{0DD20CBF-5EFB-407D-8C4D-641E748678F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904" name="Text Box 1">
          <a:extLst>
            <a:ext uri="{FF2B5EF4-FFF2-40B4-BE49-F238E27FC236}">
              <a16:creationId xmlns:a16="http://schemas.microsoft.com/office/drawing/2014/main" id="{E934E632-E1B6-437C-9DBE-5D8EA34E6B4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905" name="Text Box 1">
          <a:extLst>
            <a:ext uri="{FF2B5EF4-FFF2-40B4-BE49-F238E27FC236}">
              <a16:creationId xmlns:a16="http://schemas.microsoft.com/office/drawing/2014/main" id="{9138CB41-C54C-4217-A54E-BF28ED642CC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906" name="Text Box 1">
          <a:extLst>
            <a:ext uri="{FF2B5EF4-FFF2-40B4-BE49-F238E27FC236}">
              <a16:creationId xmlns:a16="http://schemas.microsoft.com/office/drawing/2014/main" id="{32751236-6DF0-45FC-9A41-33B8003E9052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907" name="Text Box 1">
          <a:extLst>
            <a:ext uri="{FF2B5EF4-FFF2-40B4-BE49-F238E27FC236}">
              <a16:creationId xmlns:a16="http://schemas.microsoft.com/office/drawing/2014/main" id="{ACB4EF02-75A5-4CAB-BEEB-A7A845714CE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908" name="Text Box 1">
          <a:extLst>
            <a:ext uri="{FF2B5EF4-FFF2-40B4-BE49-F238E27FC236}">
              <a16:creationId xmlns:a16="http://schemas.microsoft.com/office/drawing/2014/main" id="{9067CD21-937C-4FF8-9D11-B3D4D89E2BA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909" name="Text Box 1">
          <a:extLst>
            <a:ext uri="{FF2B5EF4-FFF2-40B4-BE49-F238E27FC236}">
              <a16:creationId xmlns:a16="http://schemas.microsoft.com/office/drawing/2014/main" id="{B40C623C-11A4-44CF-A7E0-A796C42FCEAD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910" name="Text Box 1">
          <a:extLst>
            <a:ext uri="{FF2B5EF4-FFF2-40B4-BE49-F238E27FC236}">
              <a16:creationId xmlns:a16="http://schemas.microsoft.com/office/drawing/2014/main" id="{4E59846A-54E5-472C-9F38-A975B1B61F5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911" name="Text Box 1">
          <a:extLst>
            <a:ext uri="{FF2B5EF4-FFF2-40B4-BE49-F238E27FC236}">
              <a16:creationId xmlns:a16="http://schemas.microsoft.com/office/drawing/2014/main" id="{4D29AF01-A012-4C86-964F-A5E259DA93F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912" name="Text Box 1">
          <a:extLst>
            <a:ext uri="{FF2B5EF4-FFF2-40B4-BE49-F238E27FC236}">
              <a16:creationId xmlns:a16="http://schemas.microsoft.com/office/drawing/2014/main" id="{5A90E5E7-C861-4900-B54F-0FD7DB89DCA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913" name="Text Box 1">
          <a:extLst>
            <a:ext uri="{FF2B5EF4-FFF2-40B4-BE49-F238E27FC236}">
              <a16:creationId xmlns:a16="http://schemas.microsoft.com/office/drawing/2014/main" id="{2D2EC855-3120-41DF-9732-030D9F13C540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914" name="Text Box 1">
          <a:extLst>
            <a:ext uri="{FF2B5EF4-FFF2-40B4-BE49-F238E27FC236}">
              <a16:creationId xmlns:a16="http://schemas.microsoft.com/office/drawing/2014/main" id="{3A4AAC68-93CA-4F4C-9209-EA358625508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915" name="Text Box 1">
          <a:extLst>
            <a:ext uri="{FF2B5EF4-FFF2-40B4-BE49-F238E27FC236}">
              <a16:creationId xmlns:a16="http://schemas.microsoft.com/office/drawing/2014/main" id="{F784F59D-F0D0-44E3-97BB-A0219213D7D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85725</xdr:rowOff>
    </xdr:to>
    <xdr:sp macro="" textlink="">
      <xdr:nvSpPr>
        <xdr:cNvPr id="4916" name="Text Box 1">
          <a:extLst>
            <a:ext uri="{FF2B5EF4-FFF2-40B4-BE49-F238E27FC236}">
              <a16:creationId xmlns:a16="http://schemas.microsoft.com/office/drawing/2014/main" id="{7B47157F-3BE7-42EB-8479-C1DCFB2A1318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66675</xdr:rowOff>
    </xdr:to>
    <xdr:sp macro="" textlink="">
      <xdr:nvSpPr>
        <xdr:cNvPr id="4917" name="Text Box 1">
          <a:extLst>
            <a:ext uri="{FF2B5EF4-FFF2-40B4-BE49-F238E27FC236}">
              <a16:creationId xmlns:a16="http://schemas.microsoft.com/office/drawing/2014/main" id="{84E836BE-447F-40FC-BC9C-6A3FA9BEDCC7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918" name="Text Box 1">
          <a:extLst>
            <a:ext uri="{FF2B5EF4-FFF2-40B4-BE49-F238E27FC236}">
              <a16:creationId xmlns:a16="http://schemas.microsoft.com/office/drawing/2014/main" id="{D888EDC5-56F1-42B8-854F-9BE945892F6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919" name="Text Box 1">
          <a:extLst>
            <a:ext uri="{FF2B5EF4-FFF2-40B4-BE49-F238E27FC236}">
              <a16:creationId xmlns:a16="http://schemas.microsoft.com/office/drawing/2014/main" id="{CB96314B-9FE6-440F-9F26-A175BA78066F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920" name="Text Box 1">
          <a:extLst>
            <a:ext uri="{FF2B5EF4-FFF2-40B4-BE49-F238E27FC236}">
              <a16:creationId xmlns:a16="http://schemas.microsoft.com/office/drawing/2014/main" id="{FCBAE2DE-EE12-4231-B1ED-8E76BF9AF34C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26</xdr:row>
      <xdr:rowOff>0</xdr:rowOff>
    </xdr:from>
    <xdr:to>
      <xdr:col>0</xdr:col>
      <xdr:colOff>571500</xdr:colOff>
      <xdr:row>27</xdr:row>
      <xdr:rowOff>47625</xdr:rowOff>
    </xdr:to>
    <xdr:sp macro="" textlink="">
      <xdr:nvSpPr>
        <xdr:cNvPr id="4921" name="Text Box 1">
          <a:extLst>
            <a:ext uri="{FF2B5EF4-FFF2-40B4-BE49-F238E27FC236}">
              <a16:creationId xmlns:a16="http://schemas.microsoft.com/office/drawing/2014/main" id="{FF9DA0C6-9C5D-4405-8977-EC7BE151D985}"/>
            </a:ext>
          </a:extLst>
        </xdr:cNvPr>
        <xdr:cNvSpPr txBox="1">
          <a:spLocks noChangeArrowheads="1"/>
        </xdr:cNvSpPr>
      </xdr:nvSpPr>
      <xdr:spPr bwMode="auto">
        <a:xfrm>
          <a:off x="495300" y="42062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22" name="Text Box 1">
          <a:extLst>
            <a:ext uri="{FF2B5EF4-FFF2-40B4-BE49-F238E27FC236}">
              <a16:creationId xmlns:a16="http://schemas.microsoft.com/office/drawing/2014/main" id="{8EFCD37D-CB7B-44ED-B8DD-750737ED9CF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23" name="Text Box 1">
          <a:extLst>
            <a:ext uri="{FF2B5EF4-FFF2-40B4-BE49-F238E27FC236}">
              <a16:creationId xmlns:a16="http://schemas.microsoft.com/office/drawing/2014/main" id="{15DBB3B5-689E-4B6D-8DBF-AA8D1055C2D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24" name="Text Box 1">
          <a:extLst>
            <a:ext uri="{FF2B5EF4-FFF2-40B4-BE49-F238E27FC236}">
              <a16:creationId xmlns:a16="http://schemas.microsoft.com/office/drawing/2014/main" id="{ED2C772A-D7B8-4B00-B533-228ADA34EE4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25" name="Text Box 1">
          <a:extLst>
            <a:ext uri="{FF2B5EF4-FFF2-40B4-BE49-F238E27FC236}">
              <a16:creationId xmlns:a16="http://schemas.microsoft.com/office/drawing/2014/main" id="{4F5D8364-0F61-4756-B39C-AB8301CB927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26" name="Text Box 1">
          <a:extLst>
            <a:ext uri="{FF2B5EF4-FFF2-40B4-BE49-F238E27FC236}">
              <a16:creationId xmlns:a16="http://schemas.microsoft.com/office/drawing/2014/main" id="{CDF8C29C-6D83-4D7C-A461-DEC03BFD814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27" name="Text Box 1">
          <a:extLst>
            <a:ext uri="{FF2B5EF4-FFF2-40B4-BE49-F238E27FC236}">
              <a16:creationId xmlns:a16="http://schemas.microsoft.com/office/drawing/2014/main" id="{F8963514-53D0-41C3-8981-05B3442CDD1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28" name="Text Box 1">
          <a:extLst>
            <a:ext uri="{FF2B5EF4-FFF2-40B4-BE49-F238E27FC236}">
              <a16:creationId xmlns:a16="http://schemas.microsoft.com/office/drawing/2014/main" id="{48B5B947-1EAB-4582-825C-DE90AEBD182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29" name="Text Box 1">
          <a:extLst>
            <a:ext uri="{FF2B5EF4-FFF2-40B4-BE49-F238E27FC236}">
              <a16:creationId xmlns:a16="http://schemas.microsoft.com/office/drawing/2014/main" id="{91FACC2E-4E23-413F-8399-6CD037A8865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30" name="Text Box 1">
          <a:extLst>
            <a:ext uri="{FF2B5EF4-FFF2-40B4-BE49-F238E27FC236}">
              <a16:creationId xmlns:a16="http://schemas.microsoft.com/office/drawing/2014/main" id="{1B1E6440-AB7B-42A3-BA24-31252357892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31" name="Text Box 1">
          <a:extLst>
            <a:ext uri="{FF2B5EF4-FFF2-40B4-BE49-F238E27FC236}">
              <a16:creationId xmlns:a16="http://schemas.microsoft.com/office/drawing/2014/main" id="{5A347433-B184-4EDF-A3D7-9085F537A18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32" name="Text Box 1">
          <a:extLst>
            <a:ext uri="{FF2B5EF4-FFF2-40B4-BE49-F238E27FC236}">
              <a16:creationId xmlns:a16="http://schemas.microsoft.com/office/drawing/2014/main" id="{332D9B27-FE33-4B46-BFF0-6DAAF509A89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33" name="Text Box 1">
          <a:extLst>
            <a:ext uri="{FF2B5EF4-FFF2-40B4-BE49-F238E27FC236}">
              <a16:creationId xmlns:a16="http://schemas.microsoft.com/office/drawing/2014/main" id="{BB11B6E9-943E-469E-A00D-EC40718B5B8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34" name="Text Box 1">
          <a:extLst>
            <a:ext uri="{FF2B5EF4-FFF2-40B4-BE49-F238E27FC236}">
              <a16:creationId xmlns:a16="http://schemas.microsoft.com/office/drawing/2014/main" id="{F40439DA-9A41-41B7-963B-728D4BDF7DB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35" name="Text Box 1">
          <a:extLst>
            <a:ext uri="{FF2B5EF4-FFF2-40B4-BE49-F238E27FC236}">
              <a16:creationId xmlns:a16="http://schemas.microsoft.com/office/drawing/2014/main" id="{BC9A8E6D-6BE4-4F69-839D-289A45A0B77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36" name="Text Box 1">
          <a:extLst>
            <a:ext uri="{FF2B5EF4-FFF2-40B4-BE49-F238E27FC236}">
              <a16:creationId xmlns:a16="http://schemas.microsoft.com/office/drawing/2014/main" id="{96E1020D-5C01-4744-84A3-DFCCBFE2A5D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37" name="Text Box 1">
          <a:extLst>
            <a:ext uri="{FF2B5EF4-FFF2-40B4-BE49-F238E27FC236}">
              <a16:creationId xmlns:a16="http://schemas.microsoft.com/office/drawing/2014/main" id="{ADBF5D7C-3CAB-4B54-8245-AFD8A620EA8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38" name="Text Box 1">
          <a:extLst>
            <a:ext uri="{FF2B5EF4-FFF2-40B4-BE49-F238E27FC236}">
              <a16:creationId xmlns:a16="http://schemas.microsoft.com/office/drawing/2014/main" id="{A06356CD-B7FA-4DCA-8FD1-888B9EF4E20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39" name="Text Box 1">
          <a:extLst>
            <a:ext uri="{FF2B5EF4-FFF2-40B4-BE49-F238E27FC236}">
              <a16:creationId xmlns:a16="http://schemas.microsoft.com/office/drawing/2014/main" id="{82BA45E6-F0C9-465C-A82E-77180A7AB64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40" name="Text Box 1">
          <a:extLst>
            <a:ext uri="{FF2B5EF4-FFF2-40B4-BE49-F238E27FC236}">
              <a16:creationId xmlns:a16="http://schemas.microsoft.com/office/drawing/2014/main" id="{DF121631-64B4-4F0F-A8E1-DD9618F2B29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41" name="Text Box 1">
          <a:extLst>
            <a:ext uri="{FF2B5EF4-FFF2-40B4-BE49-F238E27FC236}">
              <a16:creationId xmlns:a16="http://schemas.microsoft.com/office/drawing/2014/main" id="{D797DFE5-EB41-458E-91D6-61FEAC52084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42" name="Text Box 1">
          <a:extLst>
            <a:ext uri="{FF2B5EF4-FFF2-40B4-BE49-F238E27FC236}">
              <a16:creationId xmlns:a16="http://schemas.microsoft.com/office/drawing/2014/main" id="{6316D2C4-AB6B-471A-9BCE-1C4D549086A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43" name="Text Box 1">
          <a:extLst>
            <a:ext uri="{FF2B5EF4-FFF2-40B4-BE49-F238E27FC236}">
              <a16:creationId xmlns:a16="http://schemas.microsoft.com/office/drawing/2014/main" id="{D4DB5AE3-7902-41B8-893D-E7A0567F4B1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44" name="Text Box 1">
          <a:extLst>
            <a:ext uri="{FF2B5EF4-FFF2-40B4-BE49-F238E27FC236}">
              <a16:creationId xmlns:a16="http://schemas.microsoft.com/office/drawing/2014/main" id="{B9B6D01C-1216-42FC-8410-606B4F64D43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45" name="Text Box 1">
          <a:extLst>
            <a:ext uri="{FF2B5EF4-FFF2-40B4-BE49-F238E27FC236}">
              <a16:creationId xmlns:a16="http://schemas.microsoft.com/office/drawing/2014/main" id="{867B255A-32BE-4251-945F-A1B6C9DAE61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46" name="Text Box 1">
          <a:extLst>
            <a:ext uri="{FF2B5EF4-FFF2-40B4-BE49-F238E27FC236}">
              <a16:creationId xmlns:a16="http://schemas.microsoft.com/office/drawing/2014/main" id="{9D479D14-CC6C-4696-A786-754192B5DD5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47" name="Text Box 1">
          <a:extLst>
            <a:ext uri="{FF2B5EF4-FFF2-40B4-BE49-F238E27FC236}">
              <a16:creationId xmlns:a16="http://schemas.microsoft.com/office/drawing/2014/main" id="{A3284A9F-7A45-4CDC-9B6E-4620FD5326D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48" name="Text Box 1">
          <a:extLst>
            <a:ext uri="{FF2B5EF4-FFF2-40B4-BE49-F238E27FC236}">
              <a16:creationId xmlns:a16="http://schemas.microsoft.com/office/drawing/2014/main" id="{2891BCE0-27A9-4B68-8AE1-A921959B6ED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49" name="Text Box 1">
          <a:extLst>
            <a:ext uri="{FF2B5EF4-FFF2-40B4-BE49-F238E27FC236}">
              <a16:creationId xmlns:a16="http://schemas.microsoft.com/office/drawing/2014/main" id="{45458E01-E839-45FB-BFE6-C099D2E7D43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50" name="Text Box 1">
          <a:extLst>
            <a:ext uri="{FF2B5EF4-FFF2-40B4-BE49-F238E27FC236}">
              <a16:creationId xmlns:a16="http://schemas.microsoft.com/office/drawing/2014/main" id="{E644F6F7-A192-4A2F-B19D-EE24CB2FE5F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51" name="Text Box 1">
          <a:extLst>
            <a:ext uri="{FF2B5EF4-FFF2-40B4-BE49-F238E27FC236}">
              <a16:creationId xmlns:a16="http://schemas.microsoft.com/office/drawing/2014/main" id="{19C90075-6761-44C8-A70E-2134229FBB1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52" name="Text Box 1">
          <a:extLst>
            <a:ext uri="{FF2B5EF4-FFF2-40B4-BE49-F238E27FC236}">
              <a16:creationId xmlns:a16="http://schemas.microsoft.com/office/drawing/2014/main" id="{7B30CBA4-0502-48F0-AF5B-14BF2B7E4F5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53" name="Text Box 1">
          <a:extLst>
            <a:ext uri="{FF2B5EF4-FFF2-40B4-BE49-F238E27FC236}">
              <a16:creationId xmlns:a16="http://schemas.microsoft.com/office/drawing/2014/main" id="{284AFA3E-0965-4301-8BD9-974056E5123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54" name="Text Box 1">
          <a:extLst>
            <a:ext uri="{FF2B5EF4-FFF2-40B4-BE49-F238E27FC236}">
              <a16:creationId xmlns:a16="http://schemas.microsoft.com/office/drawing/2014/main" id="{A84BBC98-4D23-4A83-8603-7DF5E600177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55" name="Text Box 1">
          <a:extLst>
            <a:ext uri="{FF2B5EF4-FFF2-40B4-BE49-F238E27FC236}">
              <a16:creationId xmlns:a16="http://schemas.microsoft.com/office/drawing/2014/main" id="{103707E6-36C8-41DF-862F-648F4B427E5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56" name="Text Box 1">
          <a:extLst>
            <a:ext uri="{FF2B5EF4-FFF2-40B4-BE49-F238E27FC236}">
              <a16:creationId xmlns:a16="http://schemas.microsoft.com/office/drawing/2014/main" id="{D45DBF0F-7990-4557-BAC5-50F3CB3D6CF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57" name="Text Box 1">
          <a:extLst>
            <a:ext uri="{FF2B5EF4-FFF2-40B4-BE49-F238E27FC236}">
              <a16:creationId xmlns:a16="http://schemas.microsoft.com/office/drawing/2014/main" id="{91948532-8E38-4F34-8782-A296C0A9908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58" name="Text Box 1">
          <a:extLst>
            <a:ext uri="{FF2B5EF4-FFF2-40B4-BE49-F238E27FC236}">
              <a16:creationId xmlns:a16="http://schemas.microsoft.com/office/drawing/2014/main" id="{3E80075F-7BF9-4A84-8030-31BF15B5100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59" name="Text Box 1">
          <a:extLst>
            <a:ext uri="{FF2B5EF4-FFF2-40B4-BE49-F238E27FC236}">
              <a16:creationId xmlns:a16="http://schemas.microsoft.com/office/drawing/2014/main" id="{E3E30008-F60E-4FFF-B3F5-0DFF2B0A6EC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60" name="Text Box 1">
          <a:extLst>
            <a:ext uri="{FF2B5EF4-FFF2-40B4-BE49-F238E27FC236}">
              <a16:creationId xmlns:a16="http://schemas.microsoft.com/office/drawing/2014/main" id="{0244AA1E-8139-416B-AAFA-803F36737B7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61" name="Text Box 1">
          <a:extLst>
            <a:ext uri="{FF2B5EF4-FFF2-40B4-BE49-F238E27FC236}">
              <a16:creationId xmlns:a16="http://schemas.microsoft.com/office/drawing/2014/main" id="{9C7B5A70-86D2-468D-9D1E-0D200793664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62" name="Text Box 1">
          <a:extLst>
            <a:ext uri="{FF2B5EF4-FFF2-40B4-BE49-F238E27FC236}">
              <a16:creationId xmlns:a16="http://schemas.microsoft.com/office/drawing/2014/main" id="{4FD6A3EA-F09C-41AF-9069-83E25CCD89F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63" name="Text Box 1">
          <a:extLst>
            <a:ext uri="{FF2B5EF4-FFF2-40B4-BE49-F238E27FC236}">
              <a16:creationId xmlns:a16="http://schemas.microsoft.com/office/drawing/2014/main" id="{34414457-F5D7-4E04-A707-712F6E64004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64" name="Text Box 1">
          <a:extLst>
            <a:ext uri="{FF2B5EF4-FFF2-40B4-BE49-F238E27FC236}">
              <a16:creationId xmlns:a16="http://schemas.microsoft.com/office/drawing/2014/main" id="{BF16E317-CC99-438F-A3E3-DEBEEB4E18A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65" name="Text Box 1">
          <a:extLst>
            <a:ext uri="{FF2B5EF4-FFF2-40B4-BE49-F238E27FC236}">
              <a16:creationId xmlns:a16="http://schemas.microsoft.com/office/drawing/2014/main" id="{DE81E350-72D6-4847-9CA0-255E7C9ABC3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66" name="Text Box 1">
          <a:extLst>
            <a:ext uri="{FF2B5EF4-FFF2-40B4-BE49-F238E27FC236}">
              <a16:creationId xmlns:a16="http://schemas.microsoft.com/office/drawing/2014/main" id="{7CC09265-7828-4E27-B801-3C12F5D1EA6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67" name="Text Box 1">
          <a:extLst>
            <a:ext uri="{FF2B5EF4-FFF2-40B4-BE49-F238E27FC236}">
              <a16:creationId xmlns:a16="http://schemas.microsoft.com/office/drawing/2014/main" id="{B55B7BF2-7672-4F2A-A580-3A9B19CDF6D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68" name="Text Box 1">
          <a:extLst>
            <a:ext uri="{FF2B5EF4-FFF2-40B4-BE49-F238E27FC236}">
              <a16:creationId xmlns:a16="http://schemas.microsoft.com/office/drawing/2014/main" id="{927B566A-4CAF-4CD9-8828-EFAC5396ED7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69" name="Text Box 1">
          <a:extLst>
            <a:ext uri="{FF2B5EF4-FFF2-40B4-BE49-F238E27FC236}">
              <a16:creationId xmlns:a16="http://schemas.microsoft.com/office/drawing/2014/main" id="{D0E7F753-5EC1-4ACE-BB83-BDBD6542620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70" name="Text Box 1">
          <a:extLst>
            <a:ext uri="{FF2B5EF4-FFF2-40B4-BE49-F238E27FC236}">
              <a16:creationId xmlns:a16="http://schemas.microsoft.com/office/drawing/2014/main" id="{2E8E8393-8B94-400A-B4D3-46F3DB0F20B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71" name="Text Box 1">
          <a:extLst>
            <a:ext uri="{FF2B5EF4-FFF2-40B4-BE49-F238E27FC236}">
              <a16:creationId xmlns:a16="http://schemas.microsoft.com/office/drawing/2014/main" id="{F08FFDBD-1EA8-4795-87C9-725783071D3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72" name="Text Box 1">
          <a:extLst>
            <a:ext uri="{FF2B5EF4-FFF2-40B4-BE49-F238E27FC236}">
              <a16:creationId xmlns:a16="http://schemas.microsoft.com/office/drawing/2014/main" id="{EE3BE3DA-3D12-48D6-9F44-2BC51BE2847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73" name="Text Box 1">
          <a:extLst>
            <a:ext uri="{FF2B5EF4-FFF2-40B4-BE49-F238E27FC236}">
              <a16:creationId xmlns:a16="http://schemas.microsoft.com/office/drawing/2014/main" id="{8F86820B-05FB-494B-9D8C-056743E27ED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74" name="Text Box 1">
          <a:extLst>
            <a:ext uri="{FF2B5EF4-FFF2-40B4-BE49-F238E27FC236}">
              <a16:creationId xmlns:a16="http://schemas.microsoft.com/office/drawing/2014/main" id="{93232EAC-1A20-48F3-B3A3-DFA25859808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75" name="Text Box 1">
          <a:extLst>
            <a:ext uri="{FF2B5EF4-FFF2-40B4-BE49-F238E27FC236}">
              <a16:creationId xmlns:a16="http://schemas.microsoft.com/office/drawing/2014/main" id="{EA40EC11-7ADB-425C-B667-ADE19393D2F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76" name="Text Box 1">
          <a:extLst>
            <a:ext uri="{FF2B5EF4-FFF2-40B4-BE49-F238E27FC236}">
              <a16:creationId xmlns:a16="http://schemas.microsoft.com/office/drawing/2014/main" id="{C07E05B3-FD0E-4D66-9BD4-F255BF7FA56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77" name="Text Box 1">
          <a:extLst>
            <a:ext uri="{FF2B5EF4-FFF2-40B4-BE49-F238E27FC236}">
              <a16:creationId xmlns:a16="http://schemas.microsoft.com/office/drawing/2014/main" id="{73C8706F-F03B-44EC-95EC-4F2F3A9173F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78" name="Text Box 1">
          <a:extLst>
            <a:ext uri="{FF2B5EF4-FFF2-40B4-BE49-F238E27FC236}">
              <a16:creationId xmlns:a16="http://schemas.microsoft.com/office/drawing/2014/main" id="{228F386B-EA47-4DA1-9756-2ADCC364701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79" name="Text Box 1">
          <a:extLst>
            <a:ext uri="{FF2B5EF4-FFF2-40B4-BE49-F238E27FC236}">
              <a16:creationId xmlns:a16="http://schemas.microsoft.com/office/drawing/2014/main" id="{2986F1C7-9D56-4A97-BD02-F77CBD8FAFA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80" name="Text Box 1">
          <a:extLst>
            <a:ext uri="{FF2B5EF4-FFF2-40B4-BE49-F238E27FC236}">
              <a16:creationId xmlns:a16="http://schemas.microsoft.com/office/drawing/2014/main" id="{149FDBEF-6FCF-4B47-86B2-36388C1ABA2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81" name="Text Box 1">
          <a:extLst>
            <a:ext uri="{FF2B5EF4-FFF2-40B4-BE49-F238E27FC236}">
              <a16:creationId xmlns:a16="http://schemas.microsoft.com/office/drawing/2014/main" id="{048BBFEE-C5E6-42F6-9E18-ABF2817FE45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82" name="Text Box 1">
          <a:extLst>
            <a:ext uri="{FF2B5EF4-FFF2-40B4-BE49-F238E27FC236}">
              <a16:creationId xmlns:a16="http://schemas.microsoft.com/office/drawing/2014/main" id="{B610E6BF-57A5-41DA-B28B-90D18EB8032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83" name="Text Box 1">
          <a:extLst>
            <a:ext uri="{FF2B5EF4-FFF2-40B4-BE49-F238E27FC236}">
              <a16:creationId xmlns:a16="http://schemas.microsoft.com/office/drawing/2014/main" id="{CA20C489-329E-4C54-843D-33CCB50A858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84" name="Text Box 1">
          <a:extLst>
            <a:ext uri="{FF2B5EF4-FFF2-40B4-BE49-F238E27FC236}">
              <a16:creationId xmlns:a16="http://schemas.microsoft.com/office/drawing/2014/main" id="{6E396867-62D3-4B17-B5FC-9434D3AC223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4985" name="Text Box 1">
          <a:extLst>
            <a:ext uri="{FF2B5EF4-FFF2-40B4-BE49-F238E27FC236}">
              <a16:creationId xmlns:a16="http://schemas.microsoft.com/office/drawing/2014/main" id="{46620436-4F82-46F0-9BDD-A4FEE7CFD78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4986" name="Text Box 1">
          <a:extLst>
            <a:ext uri="{FF2B5EF4-FFF2-40B4-BE49-F238E27FC236}">
              <a16:creationId xmlns:a16="http://schemas.microsoft.com/office/drawing/2014/main" id="{431D3C73-3CC6-4313-9A40-D3B2E9AC62D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87" name="Text Box 1">
          <a:extLst>
            <a:ext uri="{FF2B5EF4-FFF2-40B4-BE49-F238E27FC236}">
              <a16:creationId xmlns:a16="http://schemas.microsoft.com/office/drawing/2014/main" id="{FD885310-7846-49A3-A763-C075D3631FE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4988" name="Text Box 1">
          <a:extLst>
            <a:ext uri="{FF2B5EF4-FFF2-40B4-BE49-F238E27FC236}">
              <a16:creationId xmlns:a16="http://schemas.microsoft.com/office/drawing/2014/main" id="{68E656BE-FBA0-4A9C-AEFE-4CF5CFCC190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89" name="Text Box 1">
          <a:extLst>
            <a:ext uri="{FF2B5EF4-FFF2-40B4-BE49-F238E27FC236}">
              <a16:creationId xmlns:a16="http://schemas.microsoft.com/office/drawing/2014/main" id="{1C575D52-4089-4AE0-89FC-71D28A47B0D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4990" name="Text Box 1">
          <a:extLst>
            <a:ext uri="{FF2B5EF4-FFF2-40B4-BE49-F238E27FC236}">
              <a16:creationId xmlns:a16="http://schemas.microsoft.com/office/drawing/2014/main" id="{69A6BBA3-0658-4966-BF48-45626630C89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91" name="Text Box 1">
          <a:extLst>
            <a:ext uri="{FF2B5EF4-FFF2-40B4-BE49-F238E27FC236}">
              <a16:creationId xmlns:a16="http://schemas.microsoft.com/office/drawing/2014/main" id="{B7E2FB37-EFA0-44D1-B9A9-B2EAF855A42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4992" name="Text Box 1">
          <a:extLst>
            <a:ext uri="{FF2B5EF4-FFF2-40B4-BE49-F238E27FC236}">
              <a16:creationId xmlns:a16="http://schemas.microsoft.com/office/drawing/2014/main" id="{CE0B98F4-C701-4052-AFDB-A2C1C3B733A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93" name="Text Box 1">
          <a:extLst>
            <a:ext uri="{FF2B5EF4-FFF2-40B4-BE49-F238E27FC236}">
              <a16:creationId xmlns:a16="http://schemas.microsoft.com/office/drawing/2014/main" id="{F06EFD20-6960-4745-B06E-C508A9FDDA0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4994" name="Text Box 1">
          <a:extLst>
            <a:ext uri="{FF2B5EF4-FFF2-40B4-BE49-F238E27FC236}">
              <a16:creationId xmlns:a16="http://schemas.microsoft.com/office/drawing/2014/main" id="{61AE22DA-10F5-4B90-9CB6-321F7A56104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95" name="Text Box 1">
          <a:extLst>
            <a:ext uri="{FF2B5EF4-FFF2-40B4-BE49-F238E27FC236}">
              <a16:creationId xmlns:a16="http://schemas.microsoft.com/office/drawing/2014/main" id="{B60A4393-AFFF-4F52-91E4-9087AF621E3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4996" name="Text Box 1">
          <a:extLst>
            <a:ext uri="{FF2B5EF4-FFF2-40B4-BE49-F238E27FC236}">
              <a16:creationId xmlns:a16="http://schemas.microsoft.com/office/drawing/2014/main" id="{72CE86E5-7C3B-4419-B405-D70D1B2EDB4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4997" name="Text Box 1">
          <a:extLst>
            <a:ext uri="{FF2B5EF4-FFF2-40B4-BE49-F238E27FC236}">
              <a16:creationId xmlns:a16="http://schemas.microsoft.com/office/drawing/2014/main" id="{B3301153-6829-41AF-9081-643B7F07E1B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98" name="Text Box 1">
          <a:extLst>
            <a:ext uri="{FF2B5EF4-FFF2-40B4-BE49-F238E27FC236}">
              <a16:creationId xmlns:a16="http://schemas.microsoft.com/office/drawing/2014/main" id="{D04E96A5-2BB5-4C28-9709-986832E0C12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4999" name="Text Box 1">
          <a:extLst>
            <a:ext uri="{FF2B5EF4-FFF2-40B4-BE49-F238E27FC236}">
              <a16:creationId xmlns:a16="http://schemas.microsoft.com/office/drawing/2014/main" id="{A00BB42E-04FB-4745-A262-A8526FC8522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00" name="Text Box 1">
          <a:extLst>
            <a:ext uri="{FF2B5EF4-FFF2-40B4-BE49-F238E27FC236}">
              <a16:creationId xmlns:a16="http://schemas.microsoft.com/office/drawing/2014/main" id="{222D9942-B3B7-40AB-9B24-C778B63D575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01" name="Text Box 1">
          <a:extLst>
            <a:ext uri="{FF2B5EF4-FFF2-40B4-BE49-F238E27FC236}">
              <a16:creationId xmlns:a16="http://schemas.microsoft.com/office/drawing/2014/main" id="{99E28701-B908-4ABB-88FF-BDA31218993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02" name="Text Box 1">
          <a:extLst>
            <a:ext uri="{FF2B5EF4-FFF2-40B4-BE49-F238E27FC236}">
              <a16:creationId xmlns:a16="http://schemas.microsoft.com/office/drawing/2014/main" id="{B67696DD-69AF-487B-A55F-C3908726440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03" name="Text Box 1">
          <a:extLst>
            <a:ext uri="{FF2B5EF4-FFF2-40B4-BE49-F238E27FC236}">
              <a16:creationId xmlns:a16="http://schemas.microsoft.com/office/drawing/2014/main" id="{00109248-6359-4D48-B7A3-CC59B519C09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04" name="Text Box 1">
          <a:extLst>
            <a:ext uri="{FF2B5EF4-FFF2-40B4-BE49-F238E27FC236}">
              <a16:creationId xmlns:a16="http://schemas.microsoft.com/office/drawing/2014/main" id="{8788D283-52C9-4841-87A6-4B68CFC0DC2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05" name="Text Box 1">
          <a:extLst>
            <a:ext uri="{FF2B5EF4-FFF2-40B4-BE49-F238E27FC236}">
              <a16:creationId xmlns:a16="http://schemas.microsoft.com/office/drawing/2014/main" id="{48FD6B14-5EA3-4BF9-9933-CF30E881F93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06" name="Text Box 1">
          <a:extLst>
            <a:ext uri="{FF2B5EF4-FFF2-40B4-BE49-F238E27FC236}">
              <a16:creationId xmlns:a16="http://schemas.microsoft.com/office/drawing/2014/main" id="{BC5D5B78-225E-4D5B-910D-992BBB4E807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07" name="Text Box 1">
          <a:extLst>
            <a:ext uri="{FF2B5EF4-FFF2-40B4-BE49-F238E27FC236}">
              <a16:creationId xmlns:a16="http://schemas.microsoft.com/office/drawing/2014/main" id="{7070BC32-CBEC-4D18-A634-79B7943F52A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08" name="Text Box 1">
          <a:extLst>
            <a:ext uri="{FF2B5EF4-FFF2-40B4-BE49-F238E27FC236}">
              <a16:creationId xmlns:a16="http://schemas.microsoft.com/office/drawing/2014/main" id="{C19C46AB-5EA3-43AC-8ADE-3863B42668A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09" name="Text Box 1">
          <a:extLst>
            <a:ext uri="{FF2B5EF4-FFF2-40B4-BE49-F238E27FC236}">
              <a16:creationId xmlns:a16="http://schemas.microsoft.com/office/drawing/2014/main" id="{8AA76E65-908A-4FA1-936F-0ECFB11CA14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10" name="Text Box 1">
          <a:extLst>
            <a:ext uri="{FF2B5EF4-FFF2-40B4-BE49-F238E27FC236}">
              <a16:creationId xmlns:a16="http://schemas.microsoft.com/office/drawing/2014/main" id="{F3528A72-8D8F-4264-89C1-2BFBAA42041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11" name="Text Box 1">
          <a:extLst>
            <a:ext uri="{FF2B5EF4-FFF2-40B4-BE49-F238E27FC236}">
              <a16:creationId xmlns:a16="http://schemas.microsoft.com/office/drawing/2014/main" id="{92829E52-DB81-4720-BE49-EB51FA673DE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12" name="Text Box 1">
          <a:extLst>
            <a:ext uri="{FF2B5EF4-FFF2-40B4-BE49-F238E27FC236}">
              <a16:creationId xmlns:a16="http://schemas.microsoft.com/office/drawing/2014/main" id="{68413E1E-764B-4071-882C-994278A2AFB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13" name="Text Box 1">
          <a:extLst>
            <a:ext uri="{FF2B5EF4-FFF2-40B4-BE49-F238E27FC236}">
              <a16:creationId xmlns:a16="http://schemas.microsoft.com/office/drawing/2014/main" id="{2C05BF97-A512-47BB-BC21-4B10073F88F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14" name="Text Box 1">
          <a:extLst>
            <a:ext uri="{FF2B5EF4-FFF2-40B4-BE49-F238E27FC236}">
              <a16:creationId xmlns:a16="http://schemas.microsoft.com/office/drawing/2014/main" id="{93DC5B2E-5E87-4DE2-82E6-F412048EB99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15" name="Text Box 1">
          <a:extLst>
            <a:ext uri="{FF2B5EF4-FFF2-40B4-BE49-F238E27FC236}">
              <a16:creationId xmlns:a16="http://schemas.microsoft.com/office/drawing/2014/main" id="{D954F940-D50B-49C5-B9FC-AF28BFB7D8D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16" name="Text Box 1">
          <a:extLst>
            <a:ext uri="{FF2B5EF4-FFF2-40B4-BE49-F238E27FC236}">
              <a16:creationId xmlns:a16="http://schemas.microsoft.com/office/drawing/2014/main" id="{9BDB75D3-EB28-4232-B24D-5DC68F0B2A7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17" name="Text Box 1">
          <a:extLst>
            <a:ext uri="{FF2B5EF4-FFF2-40B4-BE49-F238E27FC236}">
              <a16:creationId xmlns:a16="http://schemas.microsoft.com/office/drawing/2014/main" id="{6B8ED361-98EC-49F9-B2D3-7B667C75F52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18" name="Text Box 1">
          <a:extLst>
            <a:ext uri="{FF2B5EF4-FFF2-40B4-BE49-F238E27FC236}">
              <a16:creationId xmlns:a16="http://schemas.microsoft.com/office/drawing/2014/main" id="{794AE829-6DEC-4EA3-9AF1-25513383736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19" name="Text Box 1">
          <a:extLst>
            <a:ext uri="{FF2B5EF4-FFF2-40B4-BE49-F238E27FC236}">
              <a16:creationId xmlns:a16="http://schemas.microsoft.com/office/drawing/2014/main" id="{63F0521D-97C4-47FF-9B1B-34E6784F460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20" name="Text Box 1">
          <a:extLst>
            <a:ext uri="{FF2B5EF4-FFF2-40B4-BE49-F238E27FC236}">
              <a16:creationId xmlns:a16="http://schemas.microsoft.com/office/drawing/2014/main" id="{89641BBF-638F-4336-BC88-DA1D3143C01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21" name="Text Box 1">
          <a:extLst>
            <a:ext uri="{FF2B5EF4-FFF2-40B4-BE49-F238E27FC236}">
              <a16:creationId xmlns:a16="http://schemas.microsoft.com/office/drawing/2014/main" id="{3EA2683C-1428-4663-8327-5967125B014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22" name="Text Box 1">
          <a:extLst>
            <a:ext uri="{FF2B5EF4-FFF2-40B4-BE49-F238E27FC236}">
              <a16:creationId xmlns:a16="http://schemas.microsoft.com/office/drawing/2014/main" id="{146C5A07-21A8-4F3C-BD05-4A0CCC91587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23" name="Text Box 1">
          <a:extLst>
            <a:ext uri="{FF2B5EF4-FFF2-40B4-BE49-F238E27FC236}">
              <a16:creationId xmlns:a16="http://schemas.microsoft.com/office/drawing/2014/main" id="{E5BE6073-6EC7-4B2D-B468-91BBC460B26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24" name="Text Box 1">
          <a:extLst>
            <a:ext uri="{FF2B5EF4-FFF2-40B4-BE49-F238E27FC236}">
              <a16:creationId xmlns:a16="http://schemas.microsoft.com/office/drawing/2014/main" id="{46B1FE06-07AC-4A29-B8AB-0C0FFB87741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25" name="Text Box 1">
          <a:extLst>
            <a:ext uri="{FF2B5EF4-FFF2-40B4-BE49-F238E27FC236}">
              <a16:creationId xmlns:a16="http://schemas.microsoft.com/office/drawing/2014/main" id="{31CCE3C5-5645-4ADD-A78A-B199B88798F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26" name="Text Box 1">
          <a:extLst>
            <a:ext uri="{FF2B5EF4-FFF2-40B4-BE49-F238E27FC236}">
              <a16:creationId xmlns:a16="http://schemas.microsoft.com/office/drawing/2014/main" id="{0D088FAD-8B43-41BD-96E9-9D20ACE7CB5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27" name="Text Box 1">
          <a:extLst>
            <a:ext uri="{FF2B5EF4-FFF2-40B4-BE49-F238E27FC236}">
              <a16:creationId xmlns:a16="http://schemas.microsoft.com/office/drawing/2014/main" id="{AC99ED8F-2691-48AD-B478-8097685FFE8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28" name="Text Box 1">
          <a:extLst>
            <a:ext uri="{FF2B5EF4-FFF2-40B4-BE49-F238E27FC236}">
              <a16:creationId xmlns:a16="http://schemas.microsoft.com/office/drawing/2014/main" id="{78512EB8-E49A-4171-ADEA-F378AC2B21C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29" name="Text Box 1">
          <a:extLst>
            <a:ext uri="{FF2B5EF4-FFF2-40B4-BE49-F238E27FC236}">
              <a16:creationId xmlns:a16="http://schemas.microsoft.com/office/drawing/2014/main" id="{0761A89D-BE78-4100-ABE5-819F592692E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30" name="Text Box 1">
          <a:extLst>
            <a:ext uri="{FF2B5EF4-FFF2-40B4-BE49-F238E27FC236}">
              <a16:creationId xmlns:a16="http://schemas.microsoft.com/office/drawing/2014/main" id="{A6A92646-E3F8-419C-AB32-93BB61D4D2F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31" name="Text Box 1">
          <a:extLst>
            <a:ext uri="{FF2B5EF4-FFF2-40B4-BE49-F238E27FC236}">
              <a16:creationId xmlns:a16="http://schemas.microsoft.com/office/drawing/2014/main" id="{A622AB34-2729-44C6-910A-3140857A708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32" name="Text Box 1">
          <a:extLst>
            <a:ext uri="{FF2B5EF4-FFF2-40B4-BE49-F238E27FC236}">
              <a16:creationId xmlns:a16="http://schemas.microsoft.com/office/drawing/2014/main" id="{298D0F6B-684B-498F-A01A-4E99C7ADF7C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33" name="Text Box 1">
          <a:extLst>
            <a:ext uri="{FF2B5EF4-FFF2-40B4-BE49-F238E27FC236}">
              <a16:creationId xmlns:a16="http://schemas.microsoft.com/office/drawing/2014/main" id="{2D8DDBCD-A266-4B85-9749-EC47FD27EA1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34" name="Text Box 1">
          <a:extLst>
            <a:ext uri="{FF2B5EF4-FFF2-40B4-BE49-F238E27FC236}">
              <a16:creationId xmlns:a16="http://schemas.microsoft.com/office/drawing/2014/main" id="{6A1C3D02-7B5C-413D-B58D-056856814D6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35" name="Text Box 1">
          <a:extLst>
            <a:ext uri="{FF2B5EF4-FFF2-40B4-BE49-F238E27FC236}">
              <a16:creationId xmlns:a16="http://schemas.microsoft.com/office/drawing/2014/main" id="{DC653410-4FF6-4709-928D-32475A59EC3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36" name="Text Box 1">
          <a:extLst>
            <a:ext uri="{FF2B5EF4-FFF2-40B4-BE49-F238E27FC236}">
              <a16:creationId xmlns:a16="http://schemas.microsoft.com/office/drawing/2014/main" id="{10B96963-26C7-452E-9814-9FEF42B4ACA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37" name="Text Box 1">
          <a:extLst>
            <a:ext uri="{FF2B5EF4-FFF2-40B4-BE49-F238E27FC236}">
              <a16:creationId xmlns:a16="http://schemas.microsoft.com/office/drawing/2014/main" id="{F3E62D12-E960-420A-B5B7-DD5754B0B7C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38" name="Text Box 1">
          <a:extLst>
            <a:ext uri="{FF2B5EF4-FFF2-40B4-BE49-F238E27FC236}">
              <a16:creationId xmlns:a16="http://schemas.microsoft.com/office/drawing/2014/main" id="{8C940BC1-9D4B-4F05-8938-3C14B5799AA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39" name="Text Box 1">
          <a:extLst>
            <a:ext uri="{FF2B5EF4-FFF2-40B4-BE49-F238E27FC236}">
              <a16:creationId xmlns:a16="http://schemas.microsoft.com/office/drawing/2014/main" id="{86AEA838-77E1-497A-9BF2-5806E4EDE9F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40" name="Text Box 1">
          <a:extLst>
            <a:ext uri="{FF2B5EF4-FFF2-40B4-BE49-F238E27FC236}">
              <a16:creationId xmlns:a16="http://schemas.microsoft.com/office/drawing/2014/main" id="{D9BD206D-DBBB-43A1-9C30-E3699F3BE8B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41" name="Text Box 1">
          <a:extLst>
            <a:ext uri="{FF2B5EF4-FFF2-40B4-BE49-F238E27FC236}">
              <a16:creationId xmlns:a16="http://schemas.microsoft.com/office/drawing/2014/main" id="{C6D15F28-6C85-479E-B64A-BF3C2F61868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42" name="Text Box 1">
          <a:extLst>
            <a:ext uri="{FF2B5EF4-FFF2-40B4-BE49-F238E27FC236}">
              <a16:creationId xmlns:a16="http://schemas.microsoft.com/office/drawing/2014/main" id="{66D4A1AB-605E-4E46-A5DF-5D87096DFAD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43" name="Text Box 1">
          <a:extLst>
            <a:ext uri="{FF2B5EF4-FFF2-40B4-BE49-F238E27FC236}">
              <a16:creationId xmlns:a16="http://schemas.microsoft.com/office/drawing/2014/main" id="{36A2B847-15B3-4930-BB8F-1082813B0AB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44" name="Text Box 1">
          <a:extLst>
            <a:ext uri="{FF2B5EF4-FFF2-40B4-BE49-F238E27FC236}">
              <a16:creationId xmlns:a16="http://schemas.microsoft.com/office/drawing/2014/main" id="{6FE2C631-7216-41BD-B8F4-A2EFF736316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45" name="Text Box 1">
          <a:extLst>
            <a:ext uri="{FF2B5EF4-FFF2-40B4-BE49-F238E27FC236}">
              <a16:creationId xmlns:a16="http://schemas.microsoft.com/office/drawing/2014/main" id="{B2BCC53A-3AED-4CF9-8B8E-BACD1386B91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46" name="Text Box 1">
          <a:extLst>
            <a:ext uri="{FF2B5EF4-FFF2-40B4-BE49-F238E27FC236}">
              <a16:creationId xmlns:a16="http://schemas.microsoft.com/office/drawing/2014/main" id="{D6753D4C-2FB6-4336-A5C6-1E46D2B321D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47" name="Text Box 1">
          <a:extLst>
            <a:ext uri="{FF2B5EF4-FFF2-40B4-BE49-F238E27FC236}">
              <a16:creationId xmlns:a16="http://schemas.microsoft.com/office/drawing/2014/main" id="{DD00CCD2-11E8-4C0C-99E7-34A96236F99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48" name="Text Box 1">
          <a:extLst>
            <a:ext uri="{FF2B5EF4-FFF2-40B4-BE49-F238E27FC236}">
              <a16:creationId xmlns:a16="http://schemas.microsoft.com/office/drawing/2014/main" id="{F8019BA6-B8C7-4CC0-833A-D967DABDFE9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49" name="Text Box 1">
          <a:extLst>
            <a:ext uri="{FF2B5EF4-FFF2-40B4-BE49-F238E27FC236}">
              <a16:creationId xmlns:a16="http://schemas.microsoft.com/office/drawing/2014/main" id="{B111ED28-442C-4DE5-91D8-2C6F5648EA7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50" name="Text Box 1">
          <a:extLst>
            <a:ext uri="{FF2B5EF4-FFF2-40B4-BE49-F238E27FC236}">
              <a16:creationId xmlns:a16="http://schemas.microsoft.com/office/drawing/2014/main" id="{A2F01D04-EE42-48FF-882A-162EB30DD36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51" name="Text Box 1">
          <a:extLst>
            <a:ext uri="{FF2B5EF4-FFF2-40B4-BE49-F238E27FC236}">
              <a16:creationId xmlns:a16="http://schemas.microsoft.com/office/drawing/2014/main" id="{F4425E7D-EEC7-4102-A6FB-6E223D844BB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52" name="Text Box 1">
          <a:extLst>
            <a:ext uri="{FF2B5EF4-FFF2-40B4-BE49-F238E27FC236}">
              <a16:creationId xmlns:a16="http://schemas.microsoft.com/office/drawing/2014/main" id="{9C69ED31-3CB3-4D49-8195-8CFD12BDC6C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53" name="Text Box 1">
          <a:extLst>
            <a:ext uri="{FF2B5EF4-FFF2-40B4-BE49-F238E27FC236}">
              <a16:creationId xmlns:a16="http://schemas.microsoft.com/office/drawing/2014/main" id="{7D515F56-8619-41B2-BBC5-A9030222AF2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54" name="Text Box 1">
          <a:extLst>
            <a:ext uri="{FF2B5EF4-FFF2-40B4-BE49-F238E27FC236}">
              <a16:creationId xmlns:a16="http://schemas.microsoft.com/office/drawing/2014/main" id="{6F13B41C-51FB-4C84-9DFD-A7CD1D619C0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55" name="Text Box 1">
          <a:extLst>
            <a:ext uri="{FF2B5EF4-FFF2-40B4-BE49-F238E27FC236}">
              <a16:creationId xmlns:a16="http://schemas.microsoft.com/office/drawing/2014/main" id="{F52B1D21-3D97-4251-B2F7-70503AF77D7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56" name="Text Box 1">
          <a:extLst>
            <a:ext uri="{FF2B5EF4-FFF2-40B4-BE49-F238E27FC236}">
              <a16:creationId xmlns:a16="http://schemas.microsoft.com/office/drawing/2014/main" id="{FC4BFB3E-D97A-4D19-95C3-C000AC4F852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57" name="Text Box 1">
          <a:extLst>
            <a:ext uri="{FF2B5EF4-FFF2-40B4-BE49-F238E27FC236}">
              <a16:creationId xmlns:a16="http://schemas.microsoft.com/office/drawing/2014/main" id="{08989578-1C7A-4A37-A8CB-45CC13F66BC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58" name="Text Box 1">
          <a:extLst>
            <a:ext uri="{FF2B5EF4-FFF2-40B4-BE49-F238E27FC236}">
              <a16:creationId xmlns:a16="http://schemas.microsoft.com/office/drawing/2014/main" id="{B0ADC89F-A2B1-41A6-B8C5-C2605C27F66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59" name="Text Box 1">
          <a:extLst>
            <a:ext uri="{FF2B5EF4-FFF2-40B4-BE49-F238E27FC236}">
              <a16:creationId xmlns:a16="http://schemas.microsoft.com/office/drawing/2014/main" id="{9D2AC898-9CDD-4312-9E67-6E8D328742D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60" name="Text Box 1">
          <a:extLst>
            <a:ext uri="{FF2B5EF4-FFF2-40B4-BE49-F238E27FC236}">
              <a16:creationId xmlns:a16="http://schemas.microsoft.com/office/drawing/2014/main" id="{1ABF1A4D-B447-4C7F-AF4C-4274B945FBE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61" name="Text Box 1">
          <a:extLst>
            <a:ext uri="{FF2B5EF4-FFF2-40B4-BE49-F238E27FC236}">
              <a16:creationId xmlns:a16="http://schemas.microsoft.com/office/drawing/2014/main" id="{BEB55066-4823-411E-8103-4FE02625554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62" name="Text Box 1">
          <a:extLst>
            <a:ext uri="{FF2B5EF4-FFF2-40B4-BE49-F238E27FC236}">
              <a16:creationId xmlns:a16="http://schemas.microsoft.com/office/drawing/2014/main" id="{900E5C5E-448F-4FBE-9453-CA4F57969C4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63" name="Text Box 1">
          <a:extLst>
            <a:ext uri="{FF2B5EF4-FFF2-40B4-BE49-F238E27FC236}">
              <a16:creationId xmlns:a16="http://schemas.microsoft.com/office/drawing/2014/main" id="{58806B02-CD17-4C79-BBC6-DB333FC44B8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64" name="Text Box 1">
          <a:extLst>
            <a:ext uri="{FF2B5EF4-FFF2-40B4-BE49-F238E27FC236}">
              <a16:creationId xmlns:a16="http://schemas.microsoft.com/office/drawing/2014/main" id="{A9A664B7-EF10-4BF1-BFF5-8AF8896488B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65" name="Text Box 1">
          <a:extLst>
            <a:ext uri="{FF2B5EF4-FFF2-40B4-BE49-F238E27FC236}">
              <a16:creationId xmlns:a16="http://schemas.microsoft.com/office/drawing/2014/main" id="{C35C3736-8D62-408A-BA99-C7B885C5592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66" name="Text Box 1">
          <a:extLst>
            <a:ext uri="{FF2B5EF4-FFF2-40B4-BE49-F238E27FC236}">
              <a16:creationId xmlns:a16="http://schemas.microsoft.com/office/drawing/2014/main" id="{6A78FA24-F346-4775-B7FC-8E862402401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67" name="Text Box 1">
          <a:extLst>
            <a:ext uri="{FF2B5EF4-FFF2-40B4-BE49-F238E27FC236}">
              <a16:creationId xmlns:a16="http://schemas.microsoft.com/office/drawing/2014/main" id="{A30CF419-969C-445D-890D-911B93FF3B2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68" name="Text Box 1">
          <a:extLst>
            <a:ext uri="{FF2B5EF4-FFF2-40B4-BE49-F238E27FC236}">
              <a16:creationId xmlns:a16="http://schemas.microsoft.com/office/drawing/2014/main" id="{2DAF8F73-B82E-4D6A-84FF-270E29B76F4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69" name="Text Box 1">
          <a:extLst>
            <a:ext uri="{FF2B5EF4-FFF2-40B4-BE49-F238E27FC236}">
              <a16:creationId xmlns:a16="http://schemas.microsoft.com/office/drawing/2014/main" id="{B8068EF2-142B-4F46-A4C1-EBB2B316A04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070" name="Text Box 1">
          <a:extLst>
            <a:ext uri="{FF2B5EF4-FFF2-40B4-BE49-F238E27FC236}">
              <a16:creationId xmlns:a16="http://schemas.microsoft.com/office/drawing/2014/main" id="{1FDB4853-AE28-4BBD-8C2E-BFADCC2FE4A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071" name="Text Box 1">
          <a:extLst>
            <a:ext uri="{FF2B5EF4-FFF2-40B4-BE49-F238E27FC236}">
              <a16:creationId xmlns:a16="http://schemas.microsoft.com/office/drawing/2014/main" id="{EE057EF4-8AB7-45A1-BC6D-0786C3257E5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072" name="Text Box 1">
          <a:extLst>
            <a:ext uri="{FF2B5EF4-FFF2-40B4-BE49-F238E27FC236}">
              <a16:creationId xmlns:a16="http://schemas.microsoft.com/office/drawing/2014/main" id="{959E9C97-06ED-4301-AD3E-2774C86ECFA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073" name="Text Box 1">
          <a:extLst>
            <a:ext uri="{FF2B5EF4-FFF2-40B4-BE49-F238E27FC236}">
              <a16:creationId xmlns:a16="http://schemas.microsoft.com/office/drawing/2014/main" id="{B13C93D1-C301-46D4-9947-828A7157173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74" name="Text Box 1">
          <a:extLst>
            <a:ext uri="{FF2B5EF4-FFF2-40B4-BE49-F238E27FC236}">
              <a16:creationId xmlns:a16="http://schemas.microsoft.com/office/drawing/2014/main" id="{C81158F8-650F-4DB6-A15C-E580637CF84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75" name="Text Box 1">
          <a:extLst>
            <a:ext uri="{FF2B5EF4-FFF2-40B4-BE49-F238E27FC236}">
              <a16:creationId xmlns:a16="http://schemas.microsoft.com/office/drawing/2014/main" id="{4796481B-01A4-421B-9CE3-715CBCA9566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76" name="Text Box 1">
          <a:extLst>
            <a:ext uri="{FF2B5EF4-FFF2-40B4-BE49-F238E27FC236}">
              <a16:creationId xmlns:a16="http://schemas.microsoft.com/office/drawing/2014/main" id="{418E0C76-12F4-4803-9DCB-737A9D06BAA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77" name="Text Box 1">
          <a:extLst>
            <a:ext uri="{FF2B5EF4-FFF2-40B4-BE49-F238E27FC236}">
              <a16:creationId xmlns:a16="http://schemas.microsoft.com/office/drawing/2014/main" id="{B2C26569-13F5-445D-B00F-B20CB808848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78" name="Text Box 1">
          <a:extLst>
            <a:ext uri="{FF2B5EF4-FFF2-40B4-BE49-F238E27FC236}">
              <a16:creationId xmlns:a16="http://schemas.microsoft.com/office/drawing/2014/main" id="{F0B0A021-8365-402B-8958-BE82E631F56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79" name="Text Box 1">
          <a:extLst>
            <a:ext uri="{FF2B5EF4-FFF2-40B4-BE49-F238E27FC236}">
              <a16:creationId xmlns:a16="http://schemas.microsoft.com/office/drawing/2014/main" id="{80647804-961E-4B75-936D-A489320F5A1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80" name="Text Box 1">
          <a:extLst>
            <a:ext uri="{FF2B5EF4-FFF2-40B4-BE49-F238E27FC236}">
              <a16:creationId xmlns:a16="http://schemas.microsoft.com/office/drawing/2014/main" id="{62748641-402F-4875-9CDE-CDACD2ED31A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81" name="Text Box 1">
          <a:extLst>
            <a:ext uri="{FF2B5EF4-FFF2-40B4-BE49-F238E27FC236}">
              <a16:creationId xmlns:a16="http://schemas.microsoft.com/office/drawing/2014/main" id="{FE463EBC-C362-43E4-A4DD-1223CA90B56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82" name="Text Box 1">
          <a:extLst>
            <a:ext uri="{FF2B5EF4-FFF2-40B4-BE49-F238E27FC236}">
              <a16:creationId xmlns:a16="http://schemas.microsoft.com/office/drawing/2014/main" id="{F1734A28-AFBA-4F4A-A193-DAEA65BFBE6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83" name="Text Box 1">
          <a:extLst>
            <a:ext uri="{FF2B5EF4-FFF2-40B4-BE49-F238E27FC236}">
              <a16:creationId xmlns:a16="http://schemas.microsoft.com/office/drawing/2014/main" id="{7B094200-9200-43EA-9A20-9F8D2756CA5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84" name="Text Box 1">
          <a:extLst>
            <a:ext uri="{FF2B5EF4-FFF2-40B4-BE49-F238E27FC236}">
              <a16:creationId xmlns:a16="http://schemas.microsoft.com/office/drawing/2014/main" id="{E7667C5C-5464-4D3A-9064-A8FD5DF9F4B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85" name="Text Box 1">
          <a:extLst>
            <a:ext uri="{FF2B5EF4-FFF2-40B4-BE49-F238E27FC236}">
              <a16:creationId xmlns:a16="http://schemas.microsoft.com/office/drawing/2014/main" id="{340CDCF4-C1BD-48F9-B161-D68004DE9BC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86" name="Text Box 1">
          <a:extLst>
            <a:ext uri="{FF2B5EF4-FFF2-40B4-BE49-F238E27FC236}">
              <a16:creationId xmlns:a16="http://schemas.microsoft.com/office/drawing/2014/main" id="{106536E8-2C3C-45DB-BE65-856A44B2B64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87" name="Text Box 1">
          <a:extLst>
            <a:ext uri="{FF2B5EF4-FFF2-40B4-BE49-F238E27FC236}">
              <a16:creationId xmlns:a16="http://schemas.microsoft.com/office/drawing/2014/main" id="{5096AAF0-AE6C-4836-91E9-6186800D27B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88" name="Text Box 1">
          <a:extLst>
            <a:ext uri="{FF2B5EF4-FFF2-40B4-BE49-F238E27FC236}">
              <a16:creationId xmlns:a16="http://schemas.microsoft.com/office/drawing/2014/main" id="{EF66B83C-B5D3-4439-916B-98C62FEE814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89" name="Text Box 1">
          <a:extLst>
            <a:ext uri="{FF2B5EF4-FFF2-40B4-BE49-F238E27FC236}">
              <a16:creationId xmlns:a16="http://schemas.microsoft.com/office/drawing/2014/main" id="{CC726A1B-1A8D-45AF-A055-8BE43D47A50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90" name="Text Box 1">
          <a:extLst>
            <a:ext uri="{FF2B5EF4-FFF2-40B4-BE49-F238E27FC236}">
              <a16:creationId xmlns:a16="http://schemas.microsoft.com/office/drawing/2014/main" id="{2E0E8BA7-EA9E-4408-BF60-C98D742E570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91" name="Text Box 1">
          <a:extLst>
            <a:ext uri="{FF2B5EF4-FFF2-40B4-BE49-F238E27FC236}">
              <a16:creationId xmlns:a16="http://schemas.microsoft.com/office/drawing/2014/main" id="{13D92B27-BBF4-4290-88BD-D5D31C5C0C3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092" name="Text Box 1">
          <a:extLst>
            <a:ext uri="{FF2B5EF4-FFF2-40B4-BE49-F238E27FC236}">
              <a16:creationId xmlns:a16="http://schemas.microsoft.com/office/drawing/2014/main" id="{FC578160-D137-4E14-A422-603E9E5C49C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093" name="Text Box 1">
          <a:extLst>
            <a:ext uri="{FF2B5EF4-FFF2-40B4-BE49-F238E27FC236}">
              <a16:creationId xmlns:a16="http://schemas.microsoft.com/office/drawing/2014/main" id="{743E5F6D-4017-4EE8-A319-305258FF8C1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94" name="Text Box 1">
          <a:extLst>
            <a:ext uri="{FF2B5EF4-FFF2-40B4-BE49-F238E27FC236}">
              <a16:creationId xmlns:a16="http://schemas.microsoft.com/office/drawing/2014/main" id="{96880217-4661-4BE1-836B-AEEE58C940F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95" name="Text Box 1">
          <a:extLst>
            <a:ext uri="{FF2B5EF4-FFF2-40B4-BE49-F238E27FC236}">
              <a16:creationId xmlns:a16="http://schemas.microsoft.com/office/drawing/2014/main" id="{46DE26E4-C6C8-4921-8C5C-86712884163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96" name="Text Box 1">
          <a:extLst>
            <a:ext uri="{FF2B5EF4-FFF2-40B4-BE49-F238E27FC236}">
              <a16:creationId xmlns:a16="http://schemas.microsoft.com/office/drawing/2014/main" id="{A2B53C81-E5CB-47C4-8713-23693B7A320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097" name="Text Box 1">
          <a:extLst>
            <a:ext uri="{FF2B5EF4-FFF2-40B4-BE49-F238E27FC236}">
              <a16:creationId xmlns:a16="http://schemas.microsoft.com/office/drawing/2014/main" id="{5218D5DE-5520-477C-ACB8-E558B7CB6F7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98" name="Text Box 1">
          <a:extLst>
            <a:ext uri="{FF2B5EF4-FFF2-40B4-BE49-F238E27FC236}">
              <a16:creationId xmlns:a16="http://schemas.microsoft.com/office/drawing/2014/main" id="{F2C5EF79-C4AA-44C5-B667-6F9701A8629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099" name="Text Box 1">
          <a:extLst>
            <a:ext uri="{FF2B5EF4-FFF2-40B4-BE49-F238E27FC236}">
              <a16:creationId xmlns:a16="http://schemas.microsoft.com/office/drawing/2014/main" id="{4E1E8433-1D65-4789-9FDC-958FFBE28B6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00" name="Text Box 1">
          <a:extLst>
            <a:ext uri="{FF2B5EF4-FFF2-40B4-BE49-F238E27FC236}">
              <a16:creationId xmlns:a16="http://schemas.microsoft.com/office/drawing/2014/main" id="{B88A6C7E-E45F-4620-9820-8FE3725DC33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01" name="Text Box 1">
          <a:extLst>
            <a:ext uri="{FF2B5EF4-FFF2-40B4-BE49-F238E27FC236}">
              <a16:creationId xmlns:a16="http://schemas.microsoft.com/office/drawing/2014/main" id="{D1B55885-C4BD-4B3B-B71D-61F06F6429E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02" name="Text Box 1">
          <a:extLst>
            <a:ext uri="{FF2B5EF4-FFF2-40B4-BE49-F238E27FC236}">
              <a16:creationId xmlns:a16="http://schemas.microsoft.com/office/drawing/2014/main" id="{EBAD7890-AEF6-45D0-9062-515BA985CAD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03" name="Text Box 1">
          <a:extLst>
            <a:ext uri="{FF2B5EF4-FFF2-40B4-BE49-F238E27FC236}">
              <a16:creationId xmlns:a16="http://schemas.microsoft.com/office/drawing/2014/main" id="{819818DA-14D6-4C7E-8AD9-2080143CD87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04" name="Text Box 1">
          <a:extLst>
            <a:ext uri="{FF2B5EF4-FFF2-40B4-BE49-F238E27FC236}">
              <a16:creationId xmlns:a16="http://schemas.microsoft.com/office/drawing/2014/main" id="{22748BA8-73B3-4545-8755-CC428DDB810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05" name="Text Box 1">
          <a:extLst>
            <a:ext uri="{FF2B5EF4-FFF2-40B4-BE49-F238E27FC236}">
              <a16:creationId xmlns:a16="http://schemas.microsoft.com/office/drawing/2014/main" id="{02484E1D-A494-4546-A6FB-2D60A1988B0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06" name="Text Box 1">
          <a:extLst>
            <a:ext uri="{FF2B5EF4-FFF2-40B4-BE49-F238E27FC236}">
              <a16:creationId xmlns:a16="http://schemas.microsoft.com/office/drawing/2014/main" id="{8666F39F-0F31-41C1-B567-89249D3E833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07" name="Text Box 1">
          <a:extLst>
            <a:ext uri="{FF2B5EF4-FFF2-40B4-BE49-F238E27FC236}">
              <a16:creationId xmlns:a16="http://schemas.microsoft.com/office/drawing/2014/main" id="{F91BFB1B-B9ED-4A60-886A-59A5F7405E8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08" name="Text Box 1">
          <a:extLst>
            <a:ext uri="{FF2B5EF4-FFF2-40B4-BE49-F238E27FC236}">
              <a16:creationId xmlns:a16="http://schemas.microsoft.com/office/drawing/2014/main" id="{2815DA71-F1ED-4631-8C53-FF175AAFEDD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09" name="Text Box 1">
          <a:extLst>
            <a:ext uri="{FF2B5EF4-FFF2-40B4-BE49-F238E27FC236}">
              <a16:creationId xmlns:a16="http://schemas.microsoft.com/office/drawing/2014/main" id="{487FD38F-5A23-47F9-B27D-ED6CD9F5176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10" name="Text Box 1">
          <a:extLst>
            <a:ext uri="{FF2B5EF4-FFF2-40B4-BE49-F238E27FC236}">
              <a16:creationId xmlns:a16="http://schemas.microsoft.com/office/drawing/2014/main" id="{1C9DCA90-5D0A-47EF-825E-0824F7B0E76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11" name="Text Box 1">
          <a:extLst>
            <a:ext uri="{FF2B5EF4-FFF2-40B4-BE49-F238E27FC236}">
              <a16:creationId xmlns:a16="http://schemas.microsoft.com/office/drawing/2014/main" id="{0FCE85B6-094A-4C4F-BE7B-3677357E84F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12" name="Text Box 1">
          <a:extLst>
            <a:ext uri="{FF2B5EF4-FFF2-40B4-BE49-F238E27FC236}">
              <a16:creationId xmlns:a16="http://schemas.microsoft.com/office/drawing/2014/main" id="{13F24F6D-94F2-423E-9181-8BC90DFC8F9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113" name="Text Box 1">
          <a:extLst>
            <a:ext uri="{FF2B5EF4-FFF2-40B4-BE49-F238E27FC236}">
              <a16:creationId xmlns:a16="http://schemas.microsoft.com/office/drawing/2014/main" id="{CB54822A-97EE-448B-B315-846ACB394C6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114" name="Text Box 1">
          <a:extLst>
            <a:ext uri="{FF2B5EF4-FFF2-40B4-BE49-F238E27FC236}">
              <a16:creationId xmlns:a16="http://schemas.microsoft.com/office/drawing/2014/main" id="{B6E47E94-E5A9-4379-AF24-AB2F0828F93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15" name="Text Box 1">
          <a:extLst>
            <a:ext uri="{FF2B5EF4-FFF2-40B4-BE49-F238E27FC236}">
              <a16:creationId xmlns:a16="http://schemas.microsoft.com/office/drawing/2014/main" id="{28438C29-0A2B-46A5-A6D4-C7155B7D048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116" name="Text Box 1">
          <a:extLst>
            <a:ext uri="{FF2B5EF4-FFF2-40B4-BE49-F238E27FC236}">
              <a16:creationId xmlns:a16="http://schemas.microsoft.com/office/drawing/2014/main" id="{CEDAA72A-A75E-40E1-990F-450A1259147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17" name="Text Box 1">
          <a:extLst>
            <a:ext uri="{FF2B5EF4-FFF2-40B4-BE49-F238E27FC236}">
              <a16:creationId xmlns:a16="http://schemas.microsoft.com/office/drawing/2014/main" id="{BB68891E-9E3A-44EE-96D7-36EA4C72003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18" name="Text Box 1">
          <a:extLst>
            <a:ext uri="{FF2B5EF4-FFF2-40B4-BE49-F238E27FC236}">
              <a16:creationId xmlns:a16="http://schemas.microsoft.com/office/drawing/2014/main" id="{652554B6-2516-4675-B2ED-7E0BF8C7F34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19" name="Text Box 1">
          <a:extLst>
            <a:ext uri="{FF2B5EF4-FFF2-40B4-BE49-F238E27FC236}">
              <a16:creationId xmlns:a16="http://schemas.microsoft.com/office/drawing/2014/main" id="{E87F13A8-6CF3-4610-9C4F-94AB342060F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20" name="Text Box 1">
          <a:extLst>
            <a:ext uri="{FF2B5EF4-FFF2-40B4-BE49-F238E27FC236}">
              <a16:creationId xmlns:a16="http://schemas.microsoft.com/office/drawing/2014/main" id="{3F9AA804-2D6E-416B-B730-4BE0EC03078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21" name="Text Box 1">
          <a:extLst>
            <a:ext uri="{FF2B5EF4-FFF2-40B4-BE49-F238E27FC236}">
              <a16:creationId xmlns:a16="http://schemas.microsoft.com/office/drawing/2014/main" id="{C8F30946-CAFE-4F48-9638-7AC15839CAE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122" name="Text Box 1">
          <a:extLst>
            <a:ext uri="{FF2B5EF4-FFF2-40B4-BE49-F238E27FC236}">
              <a16:creationId xmlns:a16="http://schemas.microsoft.com/office/drawing/2014/main" id="{3CAB2C6D-EE04-40F4-AE52-E121DD2E849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23" name="Text Box 1">
          <a:extLst>
            <a:ext uri="{FF2B5EF4-FFF2-40B4-BE49-F238E27FC236}">
              <a16:creationId xmlns:a16="http://schemas.microsoft.com/office/drawing/2014/main" id="{90BACE4D-46D3-4C3E-9371-E6E1DA453F7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124" name="Text Box 1">
          <a:extLst>
            <a:ext uri="{FF2B5EF4-FFF2-40B4-BE49-F238E27FC236}">
              <a16:creationId xmlns:a16="http://schemas.microsoft.com/office/drawing/2014/main" id="{41E9CE16-FB60-4E07-8C92-EA6B2575371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25" name="Text Box 1">
          <a:extLst>
            <a:ext uri="{FF2B5EF4-FFF2-40B4-BE49-F238E27FC236}">
              <a16:creationId xmlns:a16="http://schemas.microsoft.com/office/drawing/2014/main" id="{4A5BC865-D6CC-4E21-8B52-07AF382565A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26" name="Text Box 1">
          <a:extLst>
            <a:ext uri="{FF2B5EF4-FFF2-40B4-BE49-F238E27FC236}">
              <a16:creationId xmlns:a16="http://schemas.microsoft.com/office/drawing/2014/main" id="{DFBFC0BD-0BC8-4880-B4B2-53C3FFE04E9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27" name="Text Box 1">
          <a:extLst>
            <a:ext uri="{FF2B5EF4-FFF2-40B4-BE49-F238E27FC236}">
              <a16:creationId xmlns:a16="http://schemas.microsoft.com/office/drawing/2014/main" id="{F1366B99-EEEF-436B-93F0-812E3C4B05B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28" name="Text Box 1">
          <a:extLst>
            <a:ext uri="{FF2B5EF4-FFF2-40B4-BE49-F238E27FC236}">
              <a16:creationId xmlns:a16="http://schemas.microsoft.com/office/drawing/2014/main" id="{80AFEFAF-A70A-4BB4-AB19-4A8E472B0EE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29" name="Text Box 1">
          <a:extLst>
            <a:ext uri="{FF2B5EF4-FFF2-40B4-BE49-F238E27FC236}">
              <a16:creationId xmlns:a16="http://schemas.microsoft.com/office/drawing/2014/main" id="{30DB10C1-8D18-437E-8D74-9A43BC56DEF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130" name="Text Box 1">
          <a:extLst>
            <a:ext uri="{FF2B5EF4-FFF2-40B4-BE49-F238E27FC236}">
              <a16:creationId xmlns:a16="http://schemas.microsoft.com/office/drawing/2014/main" id="{5EE87BD2-B836-4672-86BA-B367C002200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31" name="Text Box 1">
          <a:extLst>
            <a:ext uri="{FF2B5EF4-FFF2-40B4-BE49-F238E27FC236}">
              <a16:creationId xmlns:a16="http://schemas.microsoft.com/office/drawing/2014/main" id="{E9D70A22-3E20-4BF5-BE40-1FB43AC1C39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132" name="Text Box 1">
          <a:extLst>
            <a:ext uri="{FF2B5EF4-FFF2-40B4-BE49-F238E27FC236}">
              <a16:creationId xmlns:a16="http://schemas.microsoft.com/office/drawing/2014/main" id="{22060AFE-6C8B-4BFD-8502-D2DA2152D1E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33" name="Text Box 1">
          <a:extLst>
            <a:ext uri="{FF2B5EF4-FFF2-40B4-BE49-F238E27FC236}">
              <a16:creationId xmlns:a16="http://schemas.microsoft.com/office/drawing/2014/main" id="{25B16C61-C4D5-4060-9030-EDB63B8EF31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34" name="Text Box 1">
          <a:extLst>
            <a:ext uri="{FF2B5EF4-FFF2-40B4-BE49-F238E27FC236}">
              <a16:creationId xmlns:a16="http://schemas.microsoft.com/office/drawing/2014/main" id="{70D86EC3-2700-4D6D-A282-B8A9F643017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35" name="Text Box 1">
          <a:extLst>
            <a:ext uri="{FF2B5EF4-FFF2-40B4-BE49-F238E27FC236}">
              <a16:creationId xmlns:a16="http://schemas.microsoft.com/office/drawing/2014/main" id="{0B60F122-EA73-4E64-8424-C139D4BB9E3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36" name="Text Box 1">
          <a:extLst>
            <a:ext uri="{FF2B5EF4-FFF2-40B4-BE49-F238E27FC236}">
              <a16:creationId xmlns:a16="http://schemas.microsoft.com/office/drawing/2014/main" id="{D29C2D81-EB13-45D8-8823-4908C394921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37" name="Text Box 1">
          <a:extLst>
            <a:ext uri="{FF2B5EF4-FFF2-40B4-BE49-F238E27FC236}">
              <a16:creationId xmlns:a16="http://schemas.microsoft.com/office/drawing/2014/main" id="{58A996EF-FA8B-4008-A319-28A65992065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138" name="Text Box 1">
          <a:extLst>
            <a:ext uri="{FF2B5EF4-FFF2-40B4-BE49-F238E27FC236}">
              <a16:creationId xmlns:a16="http://schemas.microsoft.com/office/drawing/2014/main" id="{186CE8F2-E784-48FD-87B6-35C77EA660A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39" name="Text Box 1">
          <a:extLst>
            <a:ext uri="{FF2B5EF4-FFF2-40B4-BE49-F238E27FC236}">
              <a16:creationId xmlns:a16="http://schemas.microsoft.com/office/drawing/2014/main" id="{FB99B139-DC92-41F1-8F4C-562622E63A2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140" name="Text Box 1">
          <a:extLst>
            <a:ext uri="{FF2B5EF4-FFF2-40B4-BE49-F238E27FC236}">
              <a16:creationId xmlns:a16="http://schemas.microsoft.com/office/drawing/2014/main" id="{3D99DF21-D140-4DA4-AF8B-264CBBFB90A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41" name="Text Box 1">
          <a:extLst>
            <a:ext uri="{FF2B5EF4-FFF2-40B4-BE49-F238E27FC236}">
              <a16:creationId xmlns:a16="http://schemas.microsoft.com/office/drawing/2014/main" id="{90318B85-0ABA-4ED0-9DE9-A7D6B44B0C6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42" name="Text Box 1">
          <a:extLst>
            <a:ext uri="{FF2B5EF4-FFF2-40B4-BE49-F238E27FC236}">
              <a16:creationId xmlns:a16="http://schemas.microsoft.com/office/drawing/2014/main" id="{13EAD12F-C7B7-4802-93E7-71FF3D9ED43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43" name="Text Box 1">
          <a:extLst>
            <a:ext uri="{FF2B5EF4-FFF2-40B4-BE49-F238E27FC236}">
              <a16:creationId xmlns:a16="http://schemas.microsoft.com/office/drawing/2014/main" id="{C1A662DF-143E-487B-BF5E-F7F4CCC58FB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44" name="Text Box 1">
          <a:extLst>
            <a:ext uri="{FF2B5EF4-FFF2-40B4-BE49-F238E27FC236}">
              <a16:creationId xmlns:a16="http://schemas.microsoft.com/office/drawing/2014/main" id="{7E6409A7-DB33-45D2-AB5B-F9CB30D21C6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45" name="Text Box 1">
          <a:extLst>
            <a:ext uri="{FF2B5EF4-FFF2-40B4-BE49-F238E27FC236}">
              <a16:creationId xmlns:a16="http://schemas.microsoft.com/office/drawing/2014/main" id="{29D6FBB2-C68B-4CD2-8403-FAB8521A3BA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146" name="Text Box 1">
          <a:extLst>
            <a:ext uri="{FF2B5EF4-FFF2-40B4-BE49-F238E27FC236}">
              <a16:creationId xmlns:a16="http://schemas.microsoft.com/office/drawing/2014/main" id="{5851C2A5-7B4F-41D8-8FFE-8BE7CE92574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47" name="Text Box 1">
          <a:extLst>
            <a:ext uri="{FF2B5EF4-FFF2-40B4-BE49-F238E27FC236}">
              <a16:creationId xmlns:a16="http://schemas.microsoft.com/office/drawing/2014/main" id="{4E4195E4-1D5C-47B9-AA5C-A7B6696F4F2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148" name="Text Box 1">
          <a:extLst>
            <a:ext uri="{FF2B5EF4-FFF2-40B4-BE49-F238E27FC236}">
              <a16:creationId xmlns:a16="http://schemas.microsoft.com/office/drawing/2014/main" id="{65965AA5-250A-4CD8-8F8C-55822EF09DE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49" name="Text Box 1">
          <a:extLst>
            <a:ext uri="{FF2B5EF4-FFF2-40B4-BE49-F238E27FC236}">
              <a16:creationId xmlns:a16="http://schemas.microsoft.com/office/drawing/2014/main" id="{0DDCE6C8-8067-43AE-AB6D-B82E39DE1F4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50" name="Text Box 1">
          <a:extLst>
            <a:ext uri="{FF2B5EF4-FFF2-40B4-BE49-F238E27FC236}">
              <a16:creationId xmlns:a16="http://schemas.microsoft.com/office/drawing/2014/main" id="{7BC32A5D-6CD5-46DA-9BEE-83AA975E1CD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51" name="Text Box 1">
          <a:extLst>
            <a:ext uri="{FF2B5EF4-FFF2-40B4-BE49-F238E27FC236}">
              <a16:creationId xmlns:a16="http://schemas.microsoft.com/office/drawing/2014/main" id="{96EE616C-E1E8-474A-9165-D258FA7844F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52" name="Text Box 1">
          <a:extLst>
            <a:ext uri="{FF2B5EF4-FFF2-40B4-BE49-F238E27FC236}">
              <a16:creationId xmlns:a16="http://schemas.microsoft.com/office/drawing/2014/main" id="{454E2947-DA2E-4233-8895-5B3E73D16A0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53" name="Text Box 1">
          <a:extLst>
            <a:ext uri="{FF2B5EF4-FFF2-40B4-BE49-F238E27FC236}">
              <a16:creationId xmlns:a16="http://schemas.microsoft.com/office/drawing/2014/main" id="{CBE818EF-9508-4C25-839C-AE82C1BF7A1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54" name="Text Box 1">
          <a:extLst>
            <a:ext uri="{FF2B5EF4-FFF2-40B4-BE49-F238E27FC236}">
              <a16:creationId xmlns:a16="http://schemas.microsoft.com/office/drawing/2014/main" id="{7FB1CCE2-3519-49EA-AA73-1DB4E11B7FA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55" name="Text Box 1">
          <a:extLst>
            <a:ext uri="{FF2B5EF4-FFF2-40B4-BE49-F238E27FC236}">
              <a16:creationId xmlns:a16="http://schemas.microsoft.com/office/drawing/2014/main" id="{7B65FB91-7297-474B-9002-B4FEA319400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56" name="Text Box 1">
          <a:extLst>
            <a:ext uri="{FF2B5EF4-FFF2-40B4-BE49-F238E27FC236}">
              <a16:creationId xmlns:a16="http://schemas.microsoft.com/office/drawing/2014/main" id="{931F65AF-BE5B-4BEF-8EC0-DB55DF5757C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57" name="Text Box 1">
          <a:extLst>
            <a:ext uri="{FF2B5EF4-FFF2-40B4-BE49-F238E27FC236}">
              <a16:creationId xmlns:a16="http://schemas.microsoft.com/office/drawing/2014/main" id="{DB52EEB5-0A6A-4F50-8425-BC664BC91BC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58" name="Text Box 1">
          <a:extLst>
            <a:ext uri="{FF2B5EF4-FFF2-40B4-BE49-F238E27FC236}">
              <a16:creationId xmlns:a16="http://schemas.microsoft.com/office/drawing/2014/main" id="{9FE7AA75-8AD2-4AEE-BB2B-75912942CBE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59" name="Text Box 1">
          <a:extLst>
            <a:ext uri="{FF2B5EF4-FFF2-40B4-BE49-F238E27FC236}">
              <a16:creationId xmlns:a16="http://schemas.microsoft.com/office/drawing/2014/main" id="{DFBDAA2E-BB1A-41C1-B555-492F583EA31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60" name="Text Box 1">
          <a:extLst>
            <a:ext uri="{FF2B5EF4-FFF2-40B4-BE49-F238E27FC236}">
              <a16:creationId xmlns:a16="http://schemas.microsoft.com/office/drawing/2014/main" id="{4EFE0345-F2BF-432D-B8F9-DE18B15B6B0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61" name="Text Box 1">
          <a:extLst>
            <a:ext uri="{FF2B5EF4-FFF2-40B4-BE49-F238E27FC236}">
              <a16:creationId xmlns:a16="http://schemas.microsoft.com/office/drawing/2014/main" id="{8FB96B75-0994-4A93-99C3-981540773AD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62" name="Text Box 1">
          <a:extLst>
            <a:ext uri="{FF2B5EF4-FFF2-40B4-BE49-F238E27FC236}">
              <a16:creationId xmlns:a16="http://schemas.microsoft.com/office/drawing/2014/main" id="{6CDA6D2F-2E67-4B0A-BE37-867070C5816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63" name="Text Box 1">
          <a:extLst>
            <a:ext uri="{FF2B5EF4-FFF2-40B4-BE49-F238E27FC236}">
              <a16:creationId xmlns:a16="http://schemas.microsoft.com/office/drawing/2014/main" id="{AD5DD036-F840-4C5A-8039-F90D0E2FACC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64" name="Text Box 1">
          <a:extLst>
            <a:ext uri="{FF2B5EF4-FFF2-40B4-BE49-F238E27FC236}">
              <a16:creationId xmlns:a16="http://schemas.microsoft.com/office/drawing/2014/main" id="{A896A328-814C-439E-87F8-AE875290D82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65" name="Text Box 1">
          <a:extLst>
            <a:ext uri="{FF2B5EF4-FFF2-40B4-BE49-F238E27FC236}">
              <a16:creationId xmlns:a16="http://schemas.microsoft.com/office/drawing/2014/main" id="{4EB789F8-3DA8-45E3-A762-925DEC5E026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66" name="Text Box 1">
          <a:extLst>
            <a:ext uri="{FF2B5EF4-FFF2-40B4-BE49-F238E27FC236}">
              <a16:creationId xmlns:a16="http://schemas.microsoft.com/office/drawing/2014/main" id="{B420FB93-9E8C-48BB-AE37-FF83E878E1C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67" name="Text Box 1">
          <a:extLst>
            <a:ext uri="{FF2B5EF4-FFF2-40B4-BE49-F238E27FC236}">
              <a16:creationId xmlns:a16="http://schemas.microsoft.com/office/drawing/2014/main" id="{0E0B7B97-9FC3-42C1-A66F-621E15422E5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68" name="Text Box 1">
          <a:extLst>
            <a:ext uri="{FF2B5EF4-FFF2-40B4-BE49-F238E27FC236}">
              <a16:creationId xmlns:a16="http://schemas.microsoft.com/office/drawing/2014/main" id="{447ED037-E5C5-4260-A97E-7A08F3C8EE4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69" name="Text Box 1">
          <a:extLst>
            <a:ext uri="{FF2B5EF4-FFF2-40B4-BE49-F238E27FC236}">
              <a16:creationId xmlns:a16="http://schemas.microsoft.com/office/drawing/2014/main" id="{829DEF30-E253-42AA-A6B5-63214486396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70" name="Text Box 1">
          <a:extLst>
            <a:ext uri="{FF2B5EF4-FFF2-40B4-BE49-F238E27FC236}">
              <a16:creationId xmlns:a16="http://schemas.microsoft.com/office/drawing/2014/main" id="{57710D17-8FCA-44FA-91C2-663E9147254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71" name="Text Box 1">
          <a:extLst>
            <a:ext uri="{FF2B5EF4-FFF2-40B4-BE49-F238E27FC236}">
              <a16:creationId xmlns:a16="http://schemas.microsoft.com/office/drawing/2014/main" id="{E79B4A51-FC6C-4886-AD64-3A9F202C5BE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72" name="Text Box 1">
          <a:extLst>
            <a:ext uri="{FF2B5EF4-FFF2-40B4-BE49-F238E27FC236}">
              <a16:creationId xmlns:a16="http://schemas.microsoft.com/office/drawing/2014/main" id="{D7DCA88C-90B3-4489-B343-EDC260D9956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73" name="Text Box 1">
          <a:extLst>
            <a:ext uri="{FF2B5EF4-FFF2-40B4-BE49-F238E27FC236}">
              <a16:creationId xmlns:a16="http://schemas.microsoft.com/office/drawing/2014/main" id="{D6A3777F-2422-424C-87BB-BDBE191D3B5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74" name="Text Box 1">
          <a:extLst>
            <a:ext uri="{FF2B5EF4-FFF2-40B4-BE49-F238E27FC236}">
              <a16:creationId xmlns:a16="http://schemas.microsoft.com/office/drawing/2014/main" id="{799CAA55-4F4A-485E-BB98-30EA4509435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75" name="Text Box 1">
          <a:extLst>
            <a:ext uri="{FF2B5EF4-FFF2-40B4-BE49-F238E27FC236}">
              <a16:creationId xmlns:a16="http://schemas.microsoft.com/office/drawing/2014/main" id="{29A23C94-A8FA-48B0-B665-CB699ADBF35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76" name="Text Box 1">
          <a:extLst>
            <a:ext uri="{FF2B5EF4-FFF2-40B4-BE49-F238E27FC236}">
              <a16:creationId xmlns:a16="http://schemas.microsoft.com/office/drawing/2014/main" id="{158F33EB-5DA2-4EB7-A642-2D2BE00A1E4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77" name="Text Box 1">
          <a:extLst>
            <a:ext uri="{FF2B5EF4-FFF2-40B4-BE49-F238E27FC236}">
              <a16:creationId xmlns:a16="http://schemas.microsoft.com/office/drawing/2014/main" id="{E259B0F6-05E9-424F-98EA-6E58A00CE32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78" name="Text Box 1">
          <a:extLst>
            <a:ext uri="{FF2B5EF4-FFF2-40B4-BE49-F238E27FC236}">
              <a16:creationId xmlns:a16="http://schemas.microsoft.com/office/drawing/2014/main" id="{E1D78231-1326-428E-9F83-49C89998916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79" name="Text Box 1">
          <a:extLst>
            <a:ext uri="{FF2B5EF4-FFF2-40B4-BE49-F238E27FC236}">
              <a16:creationId xmlns:a16="http://schemas.microsoft.com/office/drawing/2014/main" id="{79E919F2-CE38-4EDD-BAA1-56C9874A445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80" name="Text Box 1">
          <a:extLst>
            <a:ext uri="{FF2B5EF4-FFF2-40B4-BE49-F238E27FC236}">
              <a16:creationId xmlns:a16="http://schemas.microsoft.com/office/drawing/2014/main" id="{CDF68FDB-7FE3-421A-AC9C-EF141871A5B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81" name="Text Box 1">
          <a:extLst>
            <a:ext uri="{FF2B5EF4-FFF2-40B4-BE49-F238E27FC236}">
              <a16:creationId xmlns:a16="http://schemas.microsoft.com/office/drawing/2014/main" id="{BEDE9E02-B45A-44EB-82B7-7C068FA56B0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82" name="Text Box 1">
          <a:extLst>
            <a:ext uri="{FF2B5EF4-FFF2-40B4-BE49-F238E27FC236}">
              <a16:creationId xmlns:a16="http://schemas.microsoft.com/office/drawing/2014/main" id="{1F1D079D-B44F-4ACE-B67E-DECEB78C822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83" name="Text Box 1">
          <a:extLst>
            <a:ext uri="{FF2B5EF4-FFF2-40B4-BE49-F238E27FC236}">
              <a16:creationId xmlns:a16="http://schemas.microsoft.com/office/drawing/2014/main" id="{50C95A7D-3F0A-4CF4-B63D-40E6686F36E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84" name="Text Box 1">
          <a:extLst>
            <a:ext uri="{FF2B5EF4-FFF2-40B4-BE49-F238E27FC236}">
              <a16:creationId xmlns:a16="http://schemas.microsoft.com/office/drawing/2014/main" id="{2775F335-0F88-45CF-8243-A00E28623C7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85" name="Text Box 1">
          <a:extLst>
            <a:ext uri="{FF2B5EF4-FFF2-40B4-BE49-F238E27FC236}">
              <a16:creationId xmlns:a16="http://schemas.microsoft.com/office/drawing/2014/main" id="{D25CB2F0-B362-4CAF-AE6C-FA46F6905DD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86" name="Text Box 1">
          <a:extLst>
            <a:ext uri="{FF2B5EF4-FFF2-40B4-BE49-F238E27FC236}">
              <a16:creationId xmlns:a16="http://schemas.microsoft.com/office/drawing/2014/main" id="{54EBA47E-22A0-4FA5-B64D-3AA10B5BFB6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87" name="Text Box 1">
          <a:extLst>
            <a:ext uri="{FF2B5EF4-FFF2-40B4-BE49-F238E27FC236}">
              <a16:creationId xmlns:a16="http://schemas.microsoft.com/office/drawing/2014/main" id="{E53F6750-B470-4A51-B101-F64325B111D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88" name="Text Box 1">
          <a:extLst>
            <a:ext uri="{FF2B5EF4-FFF2-40B4-BE49-F238E27FC236}">
              <a16:creationId xmlns:a16="http://schemas.microsoft.com/office/drawing/2014/main" id="{0280F138-6698-41E4-8866-A3E8A793A43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89" name="Text Box 1">
          <a:extLst>
            <a:ext uri="{FF2B5EF4-FFF2-40B4-BE49-F238E27FC236}">
              <a16:creationId xmlns:a16="http://schemas.microsoft.com/office/drawing/2014/main" id="{B77C5A06-C90D-449F-86AB-E71BCBEB1E7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90" name="Text Box 1">
          <a:extLst>
            <a:ext uri="{FF2B5EF4-FFF2-40B4-BE49-F238E27FC236}">
              <a16:creationId xmlns:a16="http://schemas.microsoft.com/office/drawing/2014/main" id="{CFBBFEF3-3E2F-49C2-AF8F-B01B05C242A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91" name="Text Box 1">
          <a:extLst>
            <a:ext uri="{FF2B5EF4-FFF2-40B4-BE49-F238E27FC236}">
              <a16:creationId xmlns:a16="http://schemas.microsoft.com/office/drawing/2014/main" id="{347D5FD6-9B1F-40C5-9142-5BE9661A944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92" name="Text Box 1">
          <a:extLst>
            <a:ext uri="{FF2B5EF4-FFF2-40B4-BE49-F238E27FC236}">
              <a16:creationId xmlns:a16="http://schemas.microsoft.com/office/drawing/2014/main" id="{7D2083F8-494F-40FA-A254-8E27F2A6940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193" name="Text Box 1">
          <a:extLst>
            <a:ext uri="{FF2B5EF4-FFF2-40B4-BE49-F238E27FC236}">
              <a16:creationId xmlns:a16="http://schemas.microsoft.com/office/drawing/2014/main" id="{0FAB73F1-8E70-4E53-B066-4A44FD6F5E2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94" name="Text Box 1">
          <a:extLst>
            <a:ext uri="{FF2B5EF4-FFF2-40B4-BE49-F238E27FC236}">
              <a16:creationId xmlns:a16="http://schemas.microsoft.com/office/drawing/2014/main" id="{1F911E8A-A7D9-435E-B410-6B0F977A1F9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95" name="Text Box 1">
          <a:extLst>
            <a:ext uri="{FF2B5EF4-FFF2-40B4-BE49-F238E27FC236}">
              <a16:creationId xmlns:a16="http://schemas.microsoft.com/office/drawing/2014/main" id="{EDDB0585-B90B-4E73-8AE4-5A067620263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96" name="Text Box 1">
          <a:extLst>
            <a:ext uri="{FF2B5EF4-FFF2-40B4-BE49-F238E27FC236}">
              <a16:creationId xmlns:a16="http://schemas.microsoft.com/office/drawing/2014/main" id="{B8B0A4B4-51FF-45C5-B9FF-D19B49B416A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97" name="Text Box 1">
          <a:extLst>
            <a:ext uri="{FF2B5EF4-FFF2-40B4-BE49-F238E27FC236}">
              <a16:creationId xmlns:a16="http://schemas.microsoft.com/office/drawing/2014/main" id="{268B2E9C-3BA0-4E1D-85F7-D5FA030EA44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198" name="Text Box 1">
          <a:extLst>
            <a:ext uri="{FF2B5EF4-FFF2-40B4-BE49-F238E27FC236}">
              <a16:creationId xmlns:a16="http://schemas.microsoft.com/office/drawing/2014/main" id="{58A1C52B-6A53-403B-B5B0-EF5D4294BD6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199" name="Text Box 1">
          <a:extLst>
            <a:ext uri="{FF2B5EF4-FFF2-40B4-BE49-F238E27FC236}">
              <a16:creationId xmlns:a16="http://schemas.microsoft.com/office/drawing/2014/main" id="{333CB9B9-F1BD-4D6B-963A-0480427760B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00" name="Text Box 1">
          <a:extLst>
            <a:ext uri="{FF2B5EF4-FFF2-40B4-BE49-F238E27FC236}">
              <a16:creationId xmlns:a16="http://schemas.microsoft.com/office/drawing/2014/main" id="{245D0B11-D4FF-4D8A-A856-EE94497690D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01" name="Text Box 1">
          <a:extLst>
            <a:ext uri="{FF2B5EF4-FFF2-40B4-BE49-F238E27FC236}">
              <a16:creationId xmlns:a16="http://schemas.microsoft.com/office/drawing/2014/main" id="{D3C867AF-EB40-4F48-95A5-B68C44E99C6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02" name="Text Box 1">
          <a:extLst>
            <a:ext uri="{FF2B5EF4-FFF2-40B4-BE49-F238E27FC236}">
              <a16:creationId xmlns:a16="http://schemas.microsoft.com/office/drawing/2014/main" id="{10EB34BE-05A7-4500-9855-A1A09B92B8B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03" name="Text Box 1">
          <a:extLst>
            <a:ext uri="{FF2B5EF4-FFF2-40B4-BE49-F238E27FC236}">
              <a16:creationId xmlns:a16="http://schemas.microsoft.com/office/drawing/2014/main" id="{9B01F480-2439-4A0B-B728-D5A0A025827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04" name="Text Box 1">
          <a:extLst>
            <a:ext uri="{FF2B5EF4-FFF2-40B4-BE49-F238E27FC236}">
              <a16:creationId xmlns:a16="http://schemas.microsoft.com/office/drawing/2014/main" id="{2F15AE0B-7675-4028-88E6-AA0CD28E5E8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05" name="Text Box 1">
          <a:extLst>
            <a:ext uri="{FF2B5EF4-FFF2-40B4-BE49-F238E27FC236}">
              <a16:creationId xmlns:a16="http://schemas.microsoft.com/office/drawing/2014/main" id="{045A1625-7CFD-4691-B2EB-CBCA404B544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206" name="Text Box 1">
          <a:extLst>
            <a:ext uri="{FF2B5EF4-FFF2-40B4-BE49-F238E27FC236}">
              <a16:creationId xmlns:a16="http://schemas.microsoft.com/office/drawing/2014/main" id="{F415B797-A91F-46CC-97E2-95062310D18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207" name="Text Box 1">
          <a:extLst>
            <a:ext uri="{FF2B5EF4-FFF2-40B4-BE49-F238E27FC236}">
              <a16:creationId xmlns:a16="http://schemas.microsoft.com/office/drawing/2014/main" id="{069FA7D8-92EF-4A37-9BAD-E77AE426F63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208" name="Text Box 1">
          <a:extLst>
            <a:ext uri="{FF2B5EF4-FFF2-40B4-BE49-F238E27FC236}">
              <a16:creationId xmlns:a16="http://schemas.microsoft.com/office/drawing/2014/main" id="{D07AA9C8-F2A3-4F9A-917A-AA3B2AFA42A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209" name="Text Box 1">
          <a:extLst>
            <a:ext uri="{FF2B5EF4-FFF2-40B4-BE49-F238E27FC236}">
              <a16:creationId xmlns:a16="http://schemas.microsoft.com/office/drawing/2014/main" id="{367CA378-D8E0-431C-AE42-52D0CFCC229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10" name="Text Box 1">
          <a:extLst>
            <a:ext uri="{FF2B5EF4-FFF2-40B4-BE49-F238E27FC236}">
              <a16:creationId xmlns:a16="http://schemas.microsoft.com/office/drawing/2014/main" id="{BBFC66B3-6308-429A-B502-F67E50E192F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11" name="Text Box 1">
          <a:extLst>
            <a:ext uri="{FF2B5EF4-FFF2-40B4-BE49-F238E27FC236}">
              <a16:creationId xmlns:a16="http://schemas.microsoft.com/office/drawing/2014/main" id="{808294FA-DA7B-4130-93A4-45EBFAC5145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12" name="Text Box 1">
          <a:extLst>
            <a:ext uri="{FF2B5EF4-FFF2-40B4-BE49-F238E27FC236}">
              <a16:creationId xmlns:a16="http://schemas.microsoft.com/office/drawing/2014/main" id="{FF61EEC3-A2B5-4CE7-8A68-6590EEE1D27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13" name="Text Box 1">
          <a:extLst>
            <a:ext uri="{FF2B5EF4-FFF2-40B4-BE49-F238E27FC236}">
              <a16:creationId xmlns:a16="http://schemas.microsoft.com/office/drawing/2014/main" id="{9EE3D219-13DF-47D8-97EA-E0593232F84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214" name="Text Box 1">
          <a:extLst>
            <a:ext uri="{FF2B5EF4-FFF2-40B4-BE49-F238E27FC236}">
              <a16:creationId xmlns:a16="http://schemas.microsoft.com/office/drawing/2014/main" id="{157F088A-7247-430E-A9F7-85B98264916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215" name="Text Box 1">
          <a:extLst>
            <a:ext uri="{FF2B5EF4-FFF2-40B4-BE49-F238E27FC236}">
              <a16:creationId xmlns:a16="http://schemas.microsoft.com/office/drawing/2014/main" id="{86508857-1B4E-4F25-A097-613A1112991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216" name="Text Box 1">
          <a:extLst>
            <a:ext uri="{FF2B5EF4-FFF2-40B4-BE49-F238E27FC236}">
              <a16:creationId xmlns:a16="http://schemas.microsoft.com/office/drawing/2014/main" id="{A2E8C0A4-8F60-43F5-986E-55B0A9A3B4C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217" name="Text Box 1">
          <a:extLst>
            <a:ext uri="{FF2B5EF4-FFF2-40B4-BE49-F238E27FC236}">
              <a16:creationId xmlns:a16="http://schemas.microsoft.com/office/drawing/2014/main" id="{BF04BADC-49CB-404F-956B-BBAF01B5B94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18" name="Text Box 1">
          <a:extLst>
            <a:ext uri="{FF2B5EF4-FFF2-40B4-BE49-F238E27FC236}">
              <a16:creationId xmlns:a16="http://schemas.microsoft.com/office/drawing/2014/main" id="{3D1B954D-ACB1-41D9-9EC2-AC0EDBB2ECB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19" name="Text Box 1">
          <a:extLst>
            <a:ext uri="{FF2B5EF4-FFF2-40B4-BE49-F238E27FC236}">
              <a16:creationId xmlns:a16="http://schemas.microsoft.com/office/drawing/2014/main" id="{225159E4-A477-4214-A98C-CFE4DBCA1DB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20" name="Text Box 1">
          <a:extLst>
            <a:ext uri="{FF2B5EF4-FFF2-40B4-BE49-F238E27FC236}">
              <a16:creationId xmlns:a16="http://schemas.microsoft.com/office/drawing/2014/main" id="{619A731A-EE75-4951-B55A-D843341E474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21" name="Text Box 1">
          <a:extLst>
            <a:ext uri="{FF2B5EF4-FFF2-40B4-BE49-F238E27FC236}">
              <a16:creationId xmlns:a16="http://schemas.microsoft.com/office/drawing/2014/main" id="{9F894BD8-647B-40C2-B4D8-132DCE63990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222" name="Text Box 1">
          <a:extLst>
            <a:ext uri="{FF2B5EF4-FFF2-40B4-BE49-F238E27FC236}">
              <a16:creationId xmlns:a16="http://schemas.microsoft.com/office/drawing/2014/main" id="{F48527FD-24B5-43E8-AABD-5FC5ECFC036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223" name="Text Box 1">
          <a:extLst>
            <a:ext uri="{FF2B5EF4-FFF2-40B4-BE49-F238E27FC236}">
              <a16:creationId xmlns:a16="http://schemas.microsoft.com/office/drawing/2014/main" id="{2404FED0-E853-4DA4-9D40-FDC91D03467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224" name="Text Box 1">
          <a:extLst>
            <a:ext uri="{FF2B5EF4-FFF2-40B4-BE49-F238E27FC236}">
              <a16:creationId xmlns:a16="http://schemas.microsoft.com/office/drawing/2014/main" id="{90B89A61-EBDC-46D0-A146-34EC47A63BA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225" name="Text Box 1">
          <a:extLst>
            <a:ext uri="{FF2B5EF4-FFF2-40B4-BE49-F238E27FC236}">
              <a16:creationId xmlns:a16="http://schemas.microsoft.com/office/drawing/2014/main" id="{4A54EFF6-7AAF-4D10-A316-D23D0CC3259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26" name="Text Box 1">
          <a:extLst>
            <a:ext uri="{FF2B5EF4-FFF2-40B4-BE49-F238E27FC236}">
              <a16:creationId xmlns:a16="http://schemas.microsoft.com/office/drawing/2014/main" id="{1504AE3A-8FB6-461E-A1B6-2040AA15036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27" name="Text Box 1">
          <a:extLst>
            <a:ext uri="{FF2B5EF4-FFF2-40B4-BE49-F238E27FC236}">
              <a16:creationId xmlns:a16="http://schemas.microsoft.com/office/drawing/2014/main" id="{7CFF6171-ABA4-4BEC-987A-06E924FEEC3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28" name="Text Box 1">
          <a:extLst>
            <a:ext uri="{FF2B5EF4-FFF2-40B4-BE49-F238E27FC236}">
              <a16:creationId xmlns:a16="http://schemas.microsoft.com/office/drawing/2014/main" id="{A01AEA36-B21B-4A5D-ABF5-C817A5C77BB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29" name="Text Box 1">
          <a:extLst>
            <a:ext uri="{FF2B5EF4-FFF2-40B4-BE49-F238E27FC236}">
              <a16:creationId xmlns:a16="http://schemas.microsoft.com/office/drawing/2014/main" id="{00DF8C38-4EF7-4BCF-81B1-94DF5CA63AF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30" name="Text Box 1">
          <a:extLst>
            <a:ext uri="{FF2B5EF4-FFF2-40B4-BE49-F238E27FC236}">
              <a16:creationId xmlns:a16="http://schemas.microsoft.com/office/drawing/2014/main" id="{D381D537-579A-4371-BE09-6016CE1F826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31" name="Text Box 1">
          <a:extLst>
            <a:ext uri="{FF2B5EF4-FFF2-40B4-BE49-F238E27FC236}">
              <a16:creationId xmlns:a16="http://schemas.microsoft.com/office/drawing/2014/main" id="{7A952D40-49FB-4948-9A45-65A1DC277FA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32" name="Text Box 1">
          <a:extLst>
            <a:ext uri="{FF2B5EF4-FFF2-40B4-BE49-F238E27FC236}">
              <a16:creationId xmlns:a16="http://schemas.microsoft.com/office/drawing/2014/main" id="{763EA0C7-478C-4309-841A-ECA721D8EE7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33" name="Text Box 1">
          <a:extLst>
            <a:ext uri="{FF2B5EF4-FFF2-40B4-BE49-F238E27FC236}">
              <a16:creationId xmlns:a16="http://schemas.microsoft.com/office/drawing/2014/main" id="{BF60ADC9-A725-4A1C-9B19-E707F0839A5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34" name="Text Box 1">
          <a:extLst>
            <a:ext uri="{FF2B5EF4-FFF2-40B4-BE49-F238E27FC236}">
              <a16:creationId xmlns:a16="http://schemas.microsoft.com/office/drawing/2014/main" id="{55E284CB-B597-486B-88D3-04F959DB6EE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35" name="Text Box 1">
          <a:extLst>
            <a:ext uri="{FF2B5EF4-FFF2-40B4-BE49-F238E27FC236}">
              <a16:creationId xmlns:a16="http://schemas.microsoft.com/office/drawing/2014/main" id="{17C15EC0-0E4A-4810-ABAA-8448F06A36D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36" name="Text Box 1">
          <a:extLst>
            <a:ext uri="{FF2B5EF4-FFF2-40B4-BE49-F238E27FC236}">
              <a16:creationId xmlns:a16="http://schemas.microsoft.com/office/drawing/2014/main" id="{FDFA3695-C188-4E90-9B4C-FFFD491A4C2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37" name="Text Box 1">
          <a:extLst>
            <a:ext uri="{FF2B5EF4-FFF2-40B4-BE49-F238E27FC236}">
              <a16:creationId xmlns:a16="http://schemas.microsoft.com/office/drawing/2014/main" id="{1EF5519B-134D-4118-9BD4-46854AA7C7D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38" name="Text Box 1">
          <a:extLst>
            <a:ext uri="{FF2B5EF4-FFF2-40B4-BE49-F238E27FC236}">
              <a16:creationId xmlns:a16="http://schemas.microsoft.com/office/drawing/2014/main" id="{0E61BF44-5A75-4238-B2F6-E707CF54744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39" name="Text Box 1">
          <a:extLst>
            <a:ext uri="{FF2B5EF4-FFF2-40B4-BE49-F238E27FC236}">
              <a16:creationId xmlns:a16="http://schemas.microsoft.com/office/drawing/2014/main" id="{4A46C9CD-CDD6-43FD-A77E-39460F9A7D1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40" name="Text Box 1">
          <a:extLst>
            <a:ext uri="{FF2B5EF4-FFF2-40B4-BE49-F238E27FC236}">
              <a16:creationId xmlns:a16="http://schemas.microsoft.com/office/drawing/2014/main" id="{819128DF-A7CF-46DB-941C-424CED1D4FF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41" name="Text Box 1">
          <a:extLst>
            <a:ext uri="{FF2B5EF4-FFF2-40B4-BE49-F238E27FC236}">
              <a16:creationId xmlns:a16="http://schemas.microsoft.com/office/drawing/2014/main" id="{5525D2D7-CFC2-44E7-A554-F046433BA54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42" name="Text Box 1">
          <a:extLst>
            <a:ext uri="{FF2B5EF4-FFF2-40B4-BE49-F238E27FC236}">
              <a16:creationId xmlns:a16="http://schemas.microsoft.com/office/drawing/2014/main" id="{5AB5025F-6877-45E2-960E-76EDB467018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43" name="Text Box 1">
          <a:extLst>
            <a:ext uri="{FF2B5EF4-FFF2-40B4-BE49-F238E27FC236}">
              <a16:creationId xmlns:a16="http://schemas.microsoft.com/office/drawing/2014/main" id="{9AA54BE4-00A1-4B47-B4C3-0B188EF87E1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44" name="Text Box 1">
          <a:extLst>
            <a:ext uri="{FF2B5EF4-FFF2-40B4-BE49-F238E27FC236}">
              <a16:creationId xmlns:a16="http://schemas.microsoft.com/office/drawing/2014/main" id="{7C8782E3-4BED-4085-92DE-A5D181C1E6D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45" name="Text Box 1">
          <a:extLst>
            <a:ext uri="{FF2B5EF4-FFF2-40B4-BE49-F238E27FC236}">
              <a16:creationId xmlns:a16="http://schemas.microsoft.com/office/drawing/2014/main" id="{551195F2-902B-408A-A9BB-8DA26E54299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46" name="Text Box 1">
          <a:extLst>
            <a:ext uri="{FF2B5EF4-FFF2-40B4-BE49-F238E27FC236}">
              <a16:creationId xmlns:a16="http://schemas.microsoft.com/office/drawing/2014/main" id="{E025925A-8F7A-4A21-8B78-8EB9C366F4E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47" name="Text Box 1">
          <a:extLst>
            <a:ext uri="{FF2B5EF4-FFF2-40B4-BE49-F238E27FC236}">
              <a16:creationId xmlns:a16="http://schemas.microsoft.com/office/drawing/2014/main" id="{65C1784D-1693-457E-9A89-94C5A438C32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48" name="Text Box 1">
          <a:extLst>
            <a:ext uri="{FF2B5EF4-FFF2-40B4-BE49-F238E27FC236}">
              <a16:creationId xmlns:a16="http://schemas.microsoft.com/office/drawing/2014/main" id="{A43CBBA8-1D8A-4838-809F-8EA1A20EE98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49" name="Text Box 1">
          <a:extLst>
            <a:ext uri="{FF2B5EF4-FFF2-40B4-BE49-F238E27FC236}">
              <a16:creationId xmlns:a16="http://schemas.microsoft.com/office/drawing/2014/main" id="{30B562C3-66A1-4209-90FA-015DA0AB19C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50" name="Text Box 1">
          <a:extLst>
            <a:ext uri="{FF2B5EF4-FFF2-40B4-BE49-F238E27FC236}">
              <a16:creationId xmlns:a16="http://schemas.microsoft.com/office/drawing/2014/main" id="{FF3604CB-5C0A-4E48-9D80-920C34227FD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51" name="Text Box 1">
          <a:extLst>
            <a:ext uri="{FF2B5EF4-FFF2-40B4-BE49-F238E27FC236}">
              <a16:creationId xmlns:a16="http://schemas.microsoft.com/office/drawing/2014/main" id="{00EC8B26-208C-4E51-98DE-2613FF4EAE3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52" name="Text Box 1">
          <a:extLst>
            <a:ext uri="{FF2B5EF4-FFF2-40B4-BE49-F238E27FC236}">
              <a16:creationId xmlns:a16="http://schemas.microsoft.com/office/drawing/2014/main" id="{C970772E-D952-4E86-92DE-C253C027E0E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53" name="Text Box 1">
          <a:extLst>
            <a:ext uri="{FF2B5EF4-FFF2-40B4-BE49-F238E27FC236}">
              <a16:creationId xmlns:a16="http://schemas.microsoft.com/office/drawing/2014/main" id="{5D4190D2-F31B-41A7-BDF4-EE0A6F41A10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54" name="Text Box 1">
          <a:extLst>
            <a:ext uri="{FF2B5EF4-FFF2-40B4-BE49-F238E27FC236}">
              <a16:creationId xmlns:a16="http://schemas.microsoft.com/office/drawing/2014/main" id="{A5FC069A-E6BB-41BF-A509-2D68B68C749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55" name="Text Box 1">
          <a:extLst>
            <a:ext uri="{FF2B5EF4-FFF2-40B4-BE49-F238E27FC236}">
              <a16:creationId xmlns:a16="http://schemas.microsoft.com/office/drawing/2014/main" id="{65611F4B-8C0A-460A-8498-DE7424B2C26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56" name="Text Box 1">
          <a:extLst>
            <a:ext uri="{FF2B5EF4-FFF2-40B4-BE49-F238E27FC236}">
              <a16:creationId xmlns:a16="http://schemas.microsoft.com/office/drawing/2014/main" id="{8CDEC377-3E8B-4B5E-A6AB-5A3C1984233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57" name="Text Box 1">
          <a:extLst>
            <a:ext uri="{FF2B5EF4-FFF2-40B4-BE49-F238E27FC236}">
              <a16:creationId xmlns:a16="http://schemas.microsoft.com/office/drawing/2014/main" id="{3D9A36D5-5C89-4268-B3CB-65C62F77AA1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58" name="Text Box 1">
          <a:extLst>
            <a:ext uri="{FF2B5EF4-FFF2-40B4-BE49-F238E27FC236}">
              <a16:creationId xmlns:a16="http://schemas.microsoft.com/office/drawing/2014/main" id="{84A0C8BD-34CB-4FFE-93C4-3AAE9736D31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59" name="Text Box 1">
          <a:extLst>
            <a:ext uri="{FF2B5EF4-FFF2-40B4-BE49-F238E27FC236}">
              <a16:creationId xmlns:a16="http://schemas.microsoft.com/office/drawing/2014/main" id="{0B60685C-00E9-416F-9B79-39A0BE07861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60" name="Text Box 1">
          <a:extLst>
            <a:ext uri="{FF2B5EF4-FFF2-40B4-BE49-F238E27FC236}">
              <a16:creationId xmlns:a16="http://schemas.microsoft.com/office/drawing/2014/main" id="{133E2561-95BD-47DF-AABF-6DDBCBFA65E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61" name="Text Box 1">
          <a:extLst>
            <a:ext uri="{FF2B5EF4-FFF2-40B4-BE49-F238E27FC236}">
              <a16:creationId xmlns:a16="http://schemas.microsoft.com/office/drawing/2014/main" id="{E09910BB-B87C-4249-8F95-CC86EADFE7E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62" name="Text Box 1">
          <a:extLst>
            <a:ext uri="{FF2B5EF4-FFF2-40B4-BE49-F238E27FC236}">
              <a16:creationId xmlns:a16="http://schemas.microsoft.com/office/drawing/2014/main" id="{2413A2E5-FB97-4AA0-80B1-4DC6E9A8A6F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63" name="Text Box 1">
          <a:extLst>
            <a:ext uri="{FF2B5EF4-FFF2-40B4-BE49-F238E27FC236}">
              <a16:creationId xmlns:a16="http://schemas.microsoft.com/office/drawing/2014/main" id="{F6DC8D5F-3189-4D6C-A883-0D46991E3E9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64" name="Text Box 1">
          <a:extLst>
            <a:ext uri="{FF2B5EF4-FFF2-40B4-BE49-F238E27FC236}">
              <a16:creationId xmlns:a16="http://schemas.microsoft.com/office/drawing/2014/main" id="{F3712366-FED5-48E7-B20D-080C0B16CC8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265" name="Text Box 1">
          <a:extLst>
            <a:ext uri="{FF2B5EF4-FFF2-40B4-BE49-F238E27FC236}">
              <a16:creationId xmlns:a16="http://schemas.microsoft.com/office/drawing/2014/main" id="{97FF987F-2628-4262-ABE7-CF7F6A836F0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66" name="Text Box 1">
          <a:extLst>
            <a:ext uri="{FF2B5EF4-FFF2-40B4-BE49-F238E27FC236}">
              <a16:creationId xmlns:a16="http://schemas.microsoft.com/office/drawing/2014/main" id="{D00B55D0-19EC-4526-AD77-6F899BFA15F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67" name="Text Box 1">
          <a:extLst>
            <a:ext uri="{FF2B5EF4-FFF2-40B4-BE49-F238E27FC236}">
              <a16:creationId xmlns:a16="http://schemas.microsoft.com/office/drawing/2014/main" id="{ADE02239-C019-4A86-9FAB-F9156C28C7F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68" name="Text Box 1">
          <a:extLst>
            <a:ext uri="{FF2B5EF4-FFF2-40B4-BE49-F238E27FC236}">
              <a16:creationId xmlns:a16="http://schemas.microsoft.com/office/drawing/2014/main" id="{CB31E85D-6346-4FCA-9F97-C46B12C06D8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69" name="Text Box 1">
          <a:extLst>
            <a:ext uri="{FF2B5EF4-FFF2-40B4-BE49-F238E27FC236}">
              <a16:creationId xmlns:a16="http://schemas.microsoft.com/office/drawing/2014/main" id="{B563ADED-68E1-42F3-92E9-AF644B8976C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70" name="Text Box 1">
          <a:extLst>
            <a:ext uri="{FF2B5EF4-FFF2-40B4-BE49-F238E27FC236}">
              <a16:creationId xmlns:a16="http://schemas.microsoft.com/office/drawing/2014/main" id="{E76AAB23-1EC1-42D0-AC80-47514811D35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71" name="Text Box 1">
          <a:extLst>
            <a:ext uri="{FF2B5EF4-FFF2-40B4-BE49-F238E27FC236}">
              <a16:creationId xmlns:a16="http://schemas.microsoft.com/office/drawing/2014/main" id="{8D9F0CE9-095D-444E-88C0-D7353042187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72" name="Text Box 1">
          <a:extLst>
            <a:ext uri="{FF2B5EF4-FFF2-40B4-BE49-F238E27FC236}">
              <a16:creationId xmlns:a16="http://schemas.microsoft.com/office/drawing/2014/main" id="{0700F53B-EE5B-40C9-8A27-B3F098F0CA9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73" name="Text Box 1">
          <a:extLst>
            <a:ext uri="{FF2B5EF4-FFF2-40B4-BE49-F238E27FC236}">
              <a16:creationId xmlns:a16="http://schemas.microsoft.com/office/drawing/2014/main" id="{E06432D7-7BB1-428B-A937-7A5139BE70D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74" name="Text Box 1">
          <a:extLst>
            <a:ext uri="{FF2B5EF4-FFF2-40B4-BE49-F238E27FC236}">
              <a16:creationId xmlns:a16="http://schemas.microsoft.com/office/drawing/2014/main" id="{D8815609-1733-4687-B096-48E05E3C875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75" name="Text Box 1">
          <a:extLst>
            <a:ext uri="{FF2B5EF4-FFF2-40B4-BE49-F238E27FC236}">
              <a16:creationId xmlns:a16="http://schemas.microsoft.com/office/drawing/2014/main" id="{29333E69-7D29-4C9E-904F-A0E174233FB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76" name="Text Box 1">
          <a:extLst>
            <a:ext uri="{FF2B5EF4-FFF2-40B4-BE49-F238E27FC236}">
              <a16:creationId xmlns:a16="http://schemas.microsoft.com/office/drawing/2014/main" id="{02E8EC5A-5F12-49F3-823E-62C06CA69C0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77" name="Text Box 1">
          <a:extLst>
            <a:ext uri="{FF2B5EF4-FFF2-40B4-BE49-F238E27FC236}">
              <a16:creationId xmlns:a16="http://schemas.microsoft.com/office/drawing/2014/main" id="{00895D20-E001-47D1-8AB4-732B8EF8A1D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78" name="Text Box 1">
          <a:extLst>
            <a:ext uri="{FF2B5EF4-FFF2-40B4-BE49-F238E27FC236}">
              <a16:creationId xmlns:a16="http://schemas.microsoft.com/office/drawing/2014/main" id="{78B56E45-63D5-4CA4-9F98-B8316439E5F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79" name="Text Box 1">
          <a:extLst>
            <a:ext uri="{FF2B5EF4-FFF2-40B4-BE49-F238E27FC236}">
              <a16:creationId xmlns:a16="http://schemas.microsoft.com/office/drawing/2014/main" id="{FF0481AE-AC3B-4B31-A2DA-2895B950326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80" name="Text Box 1">
          <a:extLst>
            <a:ext uri="{FF2B5EF4-FFF2-40B4-BE49-F238E27FC236}">
              <a16:creationId xmlns:a16="http://schemas.microsoft.com/office/drawing/2014/main" id="{6B5F157B-41F9-43DC-BC1D-EBAB04152FD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81" name="Text Box 1">
          <a:extLst>
            <a:ext uri="{FF2B5EF4-FFF2-40B4-BE49-F238E27FC236}">
              <a16:creationId xmlns:a16="http://schemas.microsoft.com/office/drawing/2014/main" id="{17B79F1D-0D0C-4A39-964C-7ABDC3424E3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82" name="Text Box 1">
          <a:extLst>
            <a:ext uri="{FF2B5EF4-FFF2-40B4-BE49-F238E27FC236}">
              <a16:creationId xmlns:a16="http://schemas.microsoft.com/office/drawing/2014/main" id="{C262AA7F-BBC6-4884-A1D0-27C27449573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83" name="Text Box 1">
          <a:extLst>
            <a:ext uri="{FF2B5EF4-FFF2-40B4-BE49-F238E27FC236}">
              <a16:creationId xmlns:a16="http://schemas.microsoft.com/office/drawing/2014/main" id="{8D8AF7F9-017E-4F8F-9339-6768C99B9B0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84" name="Text Box 1">
          <a:extLst>
            <a:ext uri="{FF2B5EF4-FFF2-40B4-BE49-F238E27FC236}">
              <a16:creationId xmlns:a16="http://schemas.microsoft.com/office/drawing/2014/main" id="{15F2155A-FE55-4AB3-A010-872FF1A3DD8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85" name="Text Box 1">
          <a:extLst>
            <a:ext uri="{FF2B5EF4-FFF2-40B4-BE49-F238E27FC236}">
              <a16:creationId xmlns:a16="http://schemas.microsoft.com/office/drawing/2014/main" id="{534C1F12-D60C-425B-8E27-0E4A582222B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86" name="Text Box 1">
          <a:extLst>
            <a:ext uri="{FF2B5EF4-FFF2-40B4-BE49-F238E27FC236}">
              <a16:creationId xmlns:a16="http://schemas.microsoft.com/office/drawing/2014/main" id="{E1496F47-3372-40A0-9F54-4C5225DA2B7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87" name="Text Box 1">
          <a:extLst>
            <a:ext uri="{FF2B5EF4-FFF2-40B4-BE49-F238E27FC236}">
              <a16:creationId xmlns:a16="http://schemas.microsoft.com/office/drawing/2014/main" id="{276627E4-3E94-479D-AA7D-9BAE7C01FA8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88" name="Text Box 1">
          <a:extLst>
            <a:ext uri="{FF2B5EF4-FFF2-40B4-BE49-F238E27FC236}">
              <a16:creationId xmlns:a16="http://schemas.microsoft.com/office/drawing/2014/main" id="{A134BC1C-96DC-4FF9-8BFD-FE3490E0B14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89" name="Text Box 1">
          <a:extLst>
            <a:ext uri="{FF2B5EF4-FFF2-40B4-BE49-F238E27FC236}">
              <a16:creationId xmlns:a16="http://schemas.microsoft.com/office/drawing/2014/main" id="{A31950B2-2306-4011-8737-3473D03995F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90" name="Text Box 1">
          <a:extLst>
            <a:ext uri="{FF2B5EF4-FFF2-40B4-BE49-F238E27FC236}">
              <a16:creationId xmlns:a16="http://schemas.microsoft.com/office/drawing/2014/main" id="{FD899037-2183-4835-BF9C-53DB99AA646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91" name="Text Box 1">
          <a:extLst>
            <a:ext uri="{FF2B5EF4-FFF2-40B4-BE49-F238E27FC236}">
              <a16:creationId xmlns:a16="http://schemas.microsoft.com/office/drawing/2014/main" id="{EB1EDF17-4768-4D8B-9390-47C4CC252A1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92" name="Text Box 1">
          <a:extLst>
            <a:ext uri="{FF2B5EF4-FFF2-40B4-BE49-F238E27FC236}">
              <a16:creationId xmlns:a16="http://schemas.microsoft.com/office/drawing/2014/main" id="{0B708E9E-73C4-45B0-BD3A-231A5C66A18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93" name="Text Box 1">
          <a:extLst>
            <a:ext uri="{FF2B5EF4-FFF2-40B4-BE49-F238E27FC236}">
              <a16:creationId xmlns:a16="http://schemas.microsoft.com/office/drawing/2014/main" id="{E409A324-87B5-46F0-A08A-02AEAC735E0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94" name="Text Box 1">
          <a:extLst>
            <a:ext uri="{FF2B5EF4-FFF2-40B4-BE49-F238E27FC236}">
              <a16:creationId xmlns:a16="http://schemas.microsoft.com/office/drawing/2014/main" id="{985BC5EF-7C3E-4301-A5A4-452E4A4C4F3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95" name="Text Box 1">
          <a:extLst>
            <a:ext uri="{FF2B5EF4-FFF2-40B4-BE49-F238E27FC236}">
              <a16:creationId xmlns:a16="http://schemas.microsoft.com/office/drawing/2014/main" id="{7C014A2E-5604-40F5-A294-BA3EF9D2B47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96" name="Text Box 1">
          <a:extLst>
            <a:ext uri="{FF2B5EF4-FFF2-40B4-BE49-F238E27FC236}">
              <a16:creationId xmlns:a16="http://schemas.microsoft.com/office/drawing/2014/main" id="{4DB3F230-BDFB-47D5-9FAE-4BA9672A9D5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297" name="Text Box 1">
          <a:extLst>
            <a:ext uri="{FF2B5EF4-FFF2-40B4-BE49-F238E27FC236}">
              <a16:creationId xmlns:a16="http://schemas.microsoft.com/office/drawing/2014/main" id="{C3BFE78F-07BA-4E68-9260-1232B6E073F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298" name="Text Box 1">
          <a:extLst>
            <a:ext uri="{FF2B5EF4-FFF2-40B4-BE49-F238E27FC236}">
              <a16:creationId xmlns:a16="http://schemas.microsoft.com/office/drawing/2014/main" id="{56B36C2C-C5AD-4850-AD73-4CA3696BA28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299" name="Text Box 1">
          <a:extLst>
            <a:ext uri="{FF2B5EF4-FFF2-40B4-BE49-F238E27FC236}">
              <a16:creationId xmlns:a16="http://schemas.microsoft.com/office/drawing/2014/main" id="{FD9AA17B-AC87-4A35-9882-0BFBE4C69C2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00" name="Text Box 1">
          <a:extLst>
            <a:ext uri="{FF2B5EF4-FFF2-40B4-BE49-F238E27FC236}">
              <a16:creationId xmlns:a16="http://schemas.microsoft.com/office/drawing/2014/main" id="{98DFDE25-FF86-481E-AE01-8974D817BEA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01" name="Text Box 1">
          <a:extLst>
            <a:ext uri="{FF2B5EF4-FFF2-40B4-BE49-F238E27FC236}">
              <a16:creationId xmlns:a16="http://schemas.microsoft.com/office/drawing/2014/main" id="{BBACE91F-BE30-40CD-8D92-E4C240A2FFC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02" name="Text Box 1">
          <a:extLst>
            <a:ext uri="{FF2B5EF4-FFF2-40B4-BE49-F238E27FC236}">
              <a16:creationId xmlns:a16="http://schemas.microsoft.com/office/drawing/2014/main" id="{AB35A064-04D9-41E5-9FBE-09DA36D1F6B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03" name="Text Box 1">
          <a:extLst>
            <a:ext uri="{FF2B5EF4-FFF2-40B4-BE49-F238E27FC236}">
              <a16:creationId xmlns:a16="http://schemas.microsoft.com/office/drawing/2014/main" id="{68497ADB-E860-465F-9BC9-E1411C0981D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04" name="Text Box 1">
          <a:extLst>
            <a:ext uri="{FF2B5EF4-FFF2-40B4-BE49-F238E27FC236}">
              <a16:creationId xmlns:a16="http://schemas.microsoft.com/office/drawing/2014/main" id="{4A139D03-7192-41D9-B559-E042D98F1FE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05" name="Text Box 1">
          <a:extLst>
            <a:ext uri="{FF2B5EF4-FFF2-40B4-BE49-F238E27FC236}">
              <a16:creationId xmlns:a16="http://schemas.microsoft.com/office/drawing/2014/main" id="{D3B09973-E719-4C6E-BE30-62790F59871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06" name="Text Box 1">
          <a:extLst>
            <a:ext uri="{FF2B5EF4-FFF2-40B4-BE49-F238E27FC236}">
              <a16:creationId xmlns:a16="http://schemas.microsoft.com/office/drawing/2014/main" id="{90482F34-8B8B-40A8-A84E-D4ECC003173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07" name="Text Box 1">
          <a:extLst>
            <a:ext uri="{FF2B5EF4-FFF2-40B4-BE49-F238E27FC236}">
              <a16:creationId xmlns:a16="http://schemas.microsoft.com/office/drawing/2014/main" id="{724CC879-D0B3-4D10-87E7-FD6A3855A61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08" name="Text Box 1">
          <a:extLst>
            <a:ext uri="{FF2B5EF4-FFF2-40B4-BE49-F238E27FC236}">
              <a16:creationId xmlns:a16="http://schemas.microsoft.com/office/drawing/2014/main" id="{A159487E-3FF3-434B-BFD6-D7C01496F66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09" name="Text Box 1">
          <a:extLst>
            <a:ext uri="{FF2B5EF4-FFF2-40B4-BE49-F238E27FC236}">
              <a16:creationId xmlns:a16="http://schemas.microsoft.com/office/drawing/2014/main" id="{D53693D7-E33E-471F-80DD-513ADB33664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310" name="Text Box 1">
          <a:extLst>
            <a:ext uri="{FF2B5EF4-FFF2-40B4-BE49-F238E27FC236}">
              <a16:creationId xmlns:a16="http://schemas.microsoft.com/office/drawing/2014/main" id="{B4433400-3FE4-47C3-9A23-C4FFA3E50EC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311" name="Text Box 1">
          <a:extLst>
            <a:ext uri="{FF2B5EF4-FFF2-40B4-BE49-F238E27FC236}">
              <a16:creationId xmlns:a16="http://schemas.microsoft.com/office/drawing/2014/main" id="{F8E17DBE-6F14-42B5-BC8F-57CFE2B18A5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312" name="Text Box 1">
          <a:extLst>
            <a:ext uri="{FF2B5EF4-FFF2-40B4-BE49-F238E27FC236}">
              <a16:creationId xmlns:a16="http://schemas.microsoft.com/office/drawing/2014/main" id="{61DBA936-8237-4CC4-A58E-949260C84F4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313" name="Text Box 1">
          <a:extLst>
            <a:ext uri="{FF2B5EF4-FFF2-40B4-BE49-F238E27FC236}">
              <a16:creationId xmlns:a16="http://schemas.microsoft.com/office/drawing/2014/main" id="{E2AA99EE-4C2F-4922-B9B9-3046A457B83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14" name="Text Box 1">
          <a:extLst>
            <a:ext uri="{FF2B5EF4-FFF2-40B4-BE49-F238E27FC236}">
              <a16:creationId xmlns:a16="http://schemas.microsoft.com/office/drawing/2014/main" id="{15D98468-AC20-4D6C-945B-89586E1165E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15" name="Text Box 1">
          <a:extLst>
            <a:ext uri="{FF2B5EF4-FFF2-40B4-BE49-F238E27FC236}">
              <a16:creationId xmlns:a16="http://schemas.microsoft.com/office/drawing/2014/main" id="{33EE9B3D-D82B-4CD8-8988-6BDC8D690C4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16" name="Text Box 1">
          <a:extLst>
            <a:ext uri="{FF2B5EF4-FFF2-40B4-BE49-F238E27FC236}">
              <a16:creationId xmlns:a16="http://schemas.microsoft.com/office/drawing/2014/main" id="{1D288C3F-A653-42EB-8D66-89E7F81125B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17" name="Text Box 1">
          <a:extLst>
            <a:ext uri="{FF2B5EF4-FFF2-40B4-BE49-F238E27FC236}">
              <a16:creationId xmlns:a16="http://schemas.microsoft.com/office/drawing/2014/main" id="{76304700-D007-4C1F-9A92-F12E66F34DB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18" name="Text Box 1">
          <a:extLst>
            <a:ext uri="{FF2B5EF4-FFF2-40B4-BE49-F238E27FC236}">
              <a16:creationId xmlns:a16="http://schemas.microsoft.com/office/drawing/2014/main" id="{1772C52A-8D02-4350-9091-5F83B2A466F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19" name="Text Box 1">
          <a:extLst>
            <a:ext uri="{FF2B5EF4-FFF2-40B4-BE49-F238E27FC236}">
              <a16:creationId xmlns:a16="http://schemas.microsoft.com/office/drawing/2014/main" id="{11C5A58B-B707-4099-9309-AFC2B98D0F9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20" name="Text Box 1">
          <a:extLst>
            <a:ext uri="{FF2B5EF4-FFF2-40B4-BE49-F238E27FC236}">
              <a16:creationId xmlns:a16="http://schemas.microsoft.com/office/drawing/2014/main" id="{5A5C0CE2-663C-4ABA-9981-9DE53D71665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21" name="Text Box 1">
          <a:extLst>
            <a:ext uri="{FF2B5EF4-FFF2-40B4-BE49-F238E27FC236}">
              <a16:creationId xmlns:a16="http://schemas.microsoft.com/office/drawing/2014/main" id="{B02ABE66-C5E1-4DB6-ADFD-1F4C8F6AF9E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22" name="Text Box 1">
          <a:extLst>
            <a:ext uri="{FF2B5EF4-FFF2-40B4-BE49-F238E27FC236}">
              <a16:creationId xmlns:a16="http://schemas.microsoft.com/office/drawing/2014/main" id="{8227A0FC-FDE4-4F1B-A27B-9DF1AEF90BB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23" name="Text Box 1">
          <a:extLst>
            <a:ext uri="{FF2B5EF4-FFF2-40B4-BE49-F238E27FC236}">
              <a16:creationId xmlns:a16="http://schemas.microsoft.com/office/drawing/2014/main" id="{01B861C4-3BA1-4339-BF2A-ABFCE0BAFA8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24" name="Text Box 1">
          <a:extLst>
            <a:ext uri="{FF2B5EF4-FFF2-40B4-BE49-F238E27FC236}">
              <a16:creationId xmlns:a16="http://schemas.microsoft.com/office/drawing/2014/main" id="{73736389-4450-42DC-BDEA-A315CA01C30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25" name="Text Box 1">
          <a:extLst>
            <a:ext uri="{FF2B5EF4-FFF2-40B4-BE49-F238E27FC236}">
              <a16:creationId xmlns:a16="http://schemas.microsoft.com/office/drawing/2014/main" id="{9BBF89F7-D029-421F-9DD8-CABECE8DC53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26" name="Text Box 1">
          <a:extLst>
            <a:ext uri="{FF2B5EF4-FFF2-40B4-BE49-F238E27FC236}">
              <a16:creationId xmlns:a16="http://schemas.microsoft.com/office/drawing/2014/main" id="{7A07C803-7F75-434C-A17B-7773C8AEAB3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27" name="Text Box 1">
          <a:extLst>
            <a:ext uri="{FF2B5EF4-FFF2-40B4-BE49-F238E27FC236}">
              <a16:creationId xmlns:a16="http://schemas.microsoft.com/office/drawing/2014/main" id="{C8B98012-8D95-41F8-BEA0-46E48FC39AC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28" name="Text Box 1">
          <a:extLst>
            <a:ext uri="{FF2B5EF4-FFF2-40B4-BE49-F238E27FC236}">
              <a16:creationId xmlns:a16="http://schemas.microsoft.com/office/drawing/2014/main" id="{574A5462-6A90-4D86-B72C-C35503CE3C8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29" name="Text Box 1">
          <a:extLst>
            <a:ext uri="{FF2B5EF4-FFF2-40B4-BE49-F238E27FC236}">
              <a16:creationId xmlns:a16="http://schemas.microsoft.com/office/drawing/2014/main" id="{BF6AFA3E-FB1D-4BC3-A91E-CF073E1A090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30" name="Text Box 1">
          <a:extLst>
            <a:ext uri="{FF2B5EF4-FFF2-40B4-BE49-F238E27FC236}">
              <a16:creationId xmlns:a16="http://schemas.microsoft.com/office/drawing/2014/main" id="{EC5D27B7-2F47-4C1E-BE04-3B167D2136E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31" name="Text Box 1">
          <a:extLst>
            <a:ext uri="{FF2B5EF4-FFF2-40B4-BE49-F238E27FC236}">
              <a16:creationId xmlns:a16="http://schemas.microsoft.com/office/drawing/2014/main" id="{919B73F0-01E6-4AF5-8ADF-A968E07EF72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32" name="Text Box 1">
          <a:extLst>
            <a:ext uri="{FF2B5EF4-FFF2-40B4-BE49-F238E27FC236}">
              <a16:creationId xmlns:a16="http://schemas.microsoft.com/office/drawing/2014/main" id="{E5964436-3DA4-492E-AC4A-30084E5CF65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33" name="Text Box 1">
          <a:extLst>
            <a:ext uri="{FF2B5EF4-FFF2-40B4-BE49-F238E27FC236}">
              <a16:creationId xmlns:a16="http://schemas.microsoft.com/office/drawing/2014/main" id="{CD859A90-372E-439C-8A9D-D186C1BC10D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34" name="Text Box 1">
          <a:extLst>
            <a:ext uri="{FF2B5EF4-FFF2-40B4-BE49-F238E27FC236}">
              <a16:creationId xmlns:a16="http://schemas.microsoft.com/office/drawing/2014/main" id="{08FF7530-A634-4127-872E-A21204109AD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35" name="Text Box 1">
          <a:extLst>
            <a:ext uri="{FF2B5EF4-FFF2-40B4-BE49-F238E27FC236}">
              <a16:creationId xmlns:a16="http://schemas.microsoft.com/office/drawing/2014/main" id="{F8EAC312-1F79-454C-BFBC-B89F985D522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36" name="Text Box 1">
          <a:extLst>
            <a:ext uri="{FF2B5EF4-FFF2-40B4-BE49-F238E27FC236}">
              <a16:creationId xmlns:a16="http://schemas.microsoft.com/office/drawing/2014/main" id="{7B959E1B-1B01-4C15-966F-2CB9FC0D754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37" name="Text Box 1">
          <a:extLst>
            <a:ext uri="{FF2B5EF4-FFF2-40B4-BE49-F238E27FC236}">
              <a16:creationId xmlns:a16="http://schemas.microsoft.com/office/drawing/2014/main" id="{29C50AD4-5F65-48EE-828C-4627550C1F3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38" name="Text Box 1">
          <a:extLst>
            <a:ext uri="{FF2B5EF4-FFF2-40B4-BE49-F238E27FC236}">
              <a16:creationId xmlns:a16="http://schemas.microsoft.com/office/drawing/2014/main" id="{F7B85DF3-4255-40E2-B4DA-C3AE80CE5D3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39" name="Text Box 1">
          <a:extLst>
            <a:ext uri="{FF2B5EF4-FFF2-40B4-BE49-F238E27FC236}">
              <a16:creationId xmlns:a16="http://schemas.microsoft.com/office/drawing/2014/main" id="{9B533232-A421-4113-92F8-69E4C9FCFA3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40" name="Text Box 1">
          <a:extLst>
            <a:ext uri="{FF2B5EF4-FFF2-40B4-BE49-F238E27FC236}">
              <a16:creationId xmlns:a16="http://schemas.microsoft.com/office/drawing/2014/main" id="{2D9E3502-0265-4F77-9002-6D77525EAA4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41" name="Text Box 1">
          <a:extLst>
            <a:ext uri="{FF2B5EF4-FFF2-40B4-BE49-F238E27FC236}">
              <a16:creationId xmlns:a16="http://schemas.microsoft.com/office/drawing/2014/main" id="{4B563145-4F84-467E-A0C8-393E20BFBFD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42" name="Text Box 1">
          <a:extLst>
            <a:ext uri="{FF2B5EF4-FFF2-40B4-BE49-F238E27FC236}">
              <a16:creationId xmlns:a16="http://schemas.microsoft.com/office/drawing/2014/main" id="{2FA9A140-5586-49D4-970B-1EA227CED8A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43" name="Text Box 1">
          <a:extLst>
            <a:ext uri="{FF2B5EF4-FFF2-40B4-BE49-F238E27FC236}">
              <a16:creationId xmlns:a16="http://schemas.microsoft.com/office/drawing/2014/main" id="{C4E9E3D1-18D6-4ABD-A581-6199E8CB9C5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44" name="Text Box 1">
          <a:extLst>
            <a:ext uri="{FF2B5EF4-FFF2-40B4-BE49-F238E27FC236}">
              <a16:creationId xmlns:a16="http://schemas.microsoft.com/office/drawing/2014/main" id="{EFD1E022-BCAC-42AA-8DD7-E02CBE50B7B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45" name="Text Box 1">
          <a:extLst>
            <a:ext uri="{FF2B5EF4-FFF2-40B4-BE49-F238E27FC236}">
              <a16:creationId xmlns:a16="http://schemas.microsoft.com/office/drawing/2014/main" id="{5474BBC1-270A-4C80-AF98-C802D5B1372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46" name="Text Box 1">
          <a:extLst>
            <a:ext uri="{FF2B5EF4-FFF2-40B4-BE49-F238E27FC236}">
              <a16:creationId xmlns:a16="http://schemas.microsoft.com/office/drawing/2014/main" id="{DA5F2693-EE7C-464B-880E-4A6C70336DF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47" name="Text Box 1">
          <a:extLst>
            <a:ext uri="{FF2B5EF4-FFF2-40B4-BE49-F238E27FC236}">
              <a16:creationId xmlns:a16="http://schemas.microsoft.com/office/drawing/2014/main" id="{E3E61943-0A60-4DF3-9348-67D34891A3C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48" name="Text Box 1">
          <a:extLst>
            <a:ext uri="{FF2B5EF4-FFF2-40B4-BE49-F238E27FC236}">
              <a16:creationId xmlns:a16="http://schemas.microsoft.com/office/drawing/2014/main" id="{F05E8D24-8680-4108-AECD-FD6D4D5BC22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49" name="Text Box 1">
          <a:extLst>
            <a:ext uri="{FF2B5EF4-FFF2-40B4-BE49-F238E27FC236}">
              <a16:creationId xmlns:a16="http://schemas.microsoft.com/office/drawing/2014/main" id="{4075A36B-114F-4B70-ADD6-17D559A48C5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50" name="Text Box 1">
          <a:extLst>
            <a:ext uri="{FF2B5EF4-FFF2-40B4-BE49-F238E27FC236}">
              <a16:creationId xmlns:a16="http://schemas.microsoft.com/office/drawing/2014/main" id="{4012BBF5-E1A7-4327-83FB-B39490EAE43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51" name="Text Box 1">
          <a:extLst>
            <a:ext uri="{FF2B5EF4-FFF2-40B4-BE49-F238E27FC236}">
              <a16:creationId xmlns:a16="http://schemas.microsoft.com/office/drawing/2014/main" id="{01E0FCF9-FDD1-492E-9A1C-3E578C292C9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52" name="Text Box 1">
          <a:extLst>
            <a:ext uri="{FF2B5EF4-FFF2-40B4-BE49-F238E27FC236}">
              <a16:creationId xmlns:a16="http://schemas.microsoft.com/office/drawing/2014/main" id="{067DCD5E-1C14-4585-BE78-45CEAE6A522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353" name="Text Box 1">
          <a:extLst>
            <a:ext uri="{FF2B5EF4-FFF2-40B4-BE49-F238E27FC236}">
              <a16:creationId xmlns:a16="http://schemas.microsoft.com/office/drawing/2014/main" id="{30485400-E987-42CC-A2AE-5BD4434EFD5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54" name="Text Box 1">
          <a:extLst>
            <a:ext uri="{FF2B5EF4-FFF2-40B4-BE49-F238E27FC236}">
              <a16:creationId xmlns:a16="http://schemas.microsoft.com/office/drawing/2014/main" id="{9C183815-06FF-45E5-AFFA-9B943241682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55" name="Text Box 1">
          <a:extLst>
            <a:ext uri="{FF2B5EF4-FFF2-40B4-BE49-F238E27FC236}">
              <a16:creationId xmlns:a16="http://schemas.microsoft.com/office/drawing/2014/main" id="{A5D26C94-0E65-4ECF-BDD1-51B6A94C1A6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56" name="Text Box 1">
          <a:extLst>
            <a:ext uri="{FF2B5EF4-FFF2-40B4-BE49-F238E27FC236}">
              <a16:creationId xmlns:a16="http://schemas.microsoft.com/office/drawing/2014/main" id="{20D60EF8-BB4F-4B12-9281-8A6D16B4F46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57" name="Text Box 1">
          <a:extLst>
            <a:ext uri="{FF2B5EF4-FFF2-40B4-BE49-F238E27FC236}">
              <a16:creationId xmlns:a16="http://schemas.microsoft.com/office/drawing/2014/main" id="{8AFFE490-90B6-48BD-AFC4-79980391790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58" name="Text Box 1">
          <a:extLst>
            <a:ext uri="{FF2B5EF4-FFF2-40B4-BE49-F238E27FC236}">
              <a16:creationId xmlns:a16="http://schemas.microsoft.com/office/drawing/2014/main" id="{F874301F-68E0-4E5E-A955-175F878E083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59" name="Text Box 1">
          <a:extLst>
            <a:ext uri="{FF2B5EF4-FFF2-40B4-BE49-F238E27FC236}">
              <a16:creationId xmlns:a16="http://schemas.microsoft.com/office/drawing/2014/main" id="{197B2531-3807-4127-9B61-F923E11241E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60" name="Text Box 1">
          <a:extLst>
            <a:ext uri="{FF2B5EF4-FFF2-40B4-BE49-F238E27FC236}">
              <a16:creationId xmlns:a16="http://schemas.microsoft.com/office/drawing/2014/main" id="{DB68370C-5BB3-4212-A38D-5EF888718AA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61" name="Text Box 1">
          <a:extLst>
            <a:ext uri="{FF2B5EF4-FFF2-40B4-BE49-F238E27FC236}">
              <a16:creationId xmlns:a16="http://schemas.microsoft.com/office/drawing/2014/main" id="{9B7267CF-E7E7-4A89-B3F5-487CF2566E1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62" name="Text Box 1">
          <a:extLst>
            <a:ext uri="{FF2B5EF4-FFF2-40B4-BE49-F238E27FC236}">
              <a16:creationId xmlns:a16="http://schemas.microsoft.com/office/drawing/2014/main" id="{4C1464A8-A5F1-48DF-8ACD-10FFC46F2DB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63" name="Text Box 1">
          <a:extLst>
            <a:ext uri="{FF2B5EF4-FFF2-40B4-BE49-F238E27FC236}">
              <a16:creationId xmlns:a16="http://schemas.microsoft.com/office/drawing/2014/main" id="{A5054B48-586D-49D1-A12C-A794950CE1B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64" name="Text Box 1">
          <a:extLst>
            <a:ext uri="{FF2B5EF4-FFF2-40B4-BE49-F238E27FC236}">
              <a16:creationId xmlns:a16="http://schemas.microsoft.com/office/drawing/2014/main" id="{D63C7A91-E10C-43ED-A9E5-55489F6CF7E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65" name="Text Box 1">
          <a:extLst>
            <a:ext uri="{FF2B5EF4-FFF2-40B4-BE49-F238E27FC236}">
              <a16:creationId xmlns:a16="http://schemas.microsoft.com/office/drawing/2014/main" id="{8EE04BA8-38F4-49FE-A847-C35109A8574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66" name="Text Box 1">
          <a:extLst>
            <a:ext uri="{FF2B5EF4-FFF2-40B4-BE49-F238E27FC236}">
              <a16:creationId xmlns:a16="http://schemas.microsoft.com/office/drawing/2014/main" id="{A1CE6882-AF83-4E55-B950-218548C1507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67" name="Text Box 1">
          <a:extLst>
            <a:ext uri="{FF2B5EF4-FFF2-40B4-BE49-F238E27FC236}">
              <a16:creationId xmlns:a16="http://schemas.microsoft.com/office/drawing/2014/main" id="{A21341C2-1CA6-40B4-891B-3A319912B33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68" name="Text Box 1">
          <a:extLst>
            <a:ext uri="{FF2B5EF4-FFF2-40B4-BE49-F238E27FC236}">
              <a16:creationId xmlns:a16="http://schemas.microsoft.com/office/drawing/2014/main" id="{0CDF1FC7-FED3-415A-B7F3-A1D4B17D075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69" name="Text Box 1">
          <a:extLst>
            <a:ext uri="{FF2B5EF4-FFF2-40B4-BE49-F238E27FC236}">
              <a16:creationId xmlns:a16="http://schemas.microsoft.com/office/drawing/2014/main" id="{571D42E2-5E05-4B0F-83D3-8C1B9F77BA0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70" name="Text Box 1">
          <a:extLst>
            <a:ext uri="{FF2B5EF4-FFF2-40B4-BE49-F238E27FC236}">
              <a16:creationId xmlns:a16="http://schemas.microsoft.com/office/drawing/2014/main" id="{68DC2304-822D-4710-B693-584D8FA7E11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71" name="Text Box 1">
          <a:extLst>
            <a:ext uri="{FF2B5EF4-FFF2-40B4-BE49-F238E27FC236}">
              <a16:creationId xmlns:a16="http://schemas.microsoft.com/office/drawing/2014/main" id="{6B633197-1131-4E60-823E-99942F86F69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72" name="Text Box 1">
          <a:extLst>
            <a:ext uri="{FF2B5EF4-FFF2-40B4-BE49-F238E27FC236}">
              <a16:creationId xmlns:a16="http://schemas.microsoft.com/office/drawing/2014/main" id="{BA465358-9870-4D95-9FF7-9337D426543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73" name="Text Box 1">
          <a:extLst>
            <a:ext uri="{FF2B5EF4-FFF2-40B4-BE49-F238E27FC236}">
              <a16:creationId xmlns:a16="http://schemas.microsoft.com/office/drawing/2014/main" id="{7210D3FF-28F0-4B89-8044-FAC8C972362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74" name="Text Box 1">
          <a:extLst>
            <a:ext uri="{FF2B5EF4-FFF2-40B4-BE49-F238E27FC236}">
              <a16:creationId xmlns:a16="http://schemas.microsoft.com/office/drawing/2014/main" id="{7829FDC2-7B49-4625-AC6C-DA8D9E1C989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75" name="Text Box 1">
          <a:extLst>
            <a:ext uri="{FF2B5EF4-FFF2-40B4-BE49-F238E27FC236}">
              <a16:creationId xmlns:a16="http://schemas.microsoft.com/office/drawing/2014/main" id="{E2EB2C44-AE11-4B02-B9C0-01799D6E491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76" name="Text Box 1">
          <a:extLst>
            <a:ext uri="{FF2B5EF4-FFF2-40B4-BE49-F238E27FC236}">
              <a16:creationId xmlns:a16="http://schemas.microsoft.com/office/drawing/2014/main" id="{02CF71DE-ADD8-4927-B45F-E9EE6A1CCAA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77" name="Text Box 1">
          <a:extLst>
            <a:ext uri="{FF2B5EF4-FFF2-40B4-BE49-F238E27FC236}">
              <a16:creationId xmlns:a16="http://schemas.microsoft.com/office/drawing/2014/main" id="{A6590944-8273-407A-BC11-3A6CD48E959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78" name="Text Box 1">
          <a:extLst>
            <a:ext uri="{FF2B5EF4-FFF2-40B4-BE49-F238E27FC236}">
              <a16:creationId xmlns:a16="http://schemas.microsoft.com/office/drawing/2014/main" id="{63D63F02-5EB4-4305-9A5D-A2EC80B06F3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79" name="Text Box 1">
          <a:extLst>
            <a:ext uri="{FF2B5EF4-FFF2-40B4-BE49-F238E27FC236}">
              <a16:creationId xmlns:a16="http://schemas.microsoft.com/office/drawing/2014/main" id="{8FD13411-A73E-4C18-BFD3-CB814E10FA2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80" name="Text Box 1">
          <a:extLst>
            <a:ext uri="{FF2B5EF4-FFF2-40B4-BE49-F238E27FC236}">
              <a16:creationId xmlns:a16="http://schemas.microsoft.com/office/drawing/2014/main" id="{07415FA5-8CDF-43A1-8E4E-3335A6A80B6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81" name="Text Box 1">
          <a:extLst>
            <a:ext uri="{FF2B5EF4-FFF2-40B4-BE49-F238E27FC236}">
              <a16:creationId xmlns:a16="http://schemas.microsoft.com/office/drawing/2014/main" id="{81C1058F-3BA9-4338-9677-5749A4EB449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82" name="Text Box 1">
          <a:extLst>
            <a:ext uri="{FF2B5EF4-FFF2-40B4-BE49-F238E27FC236}">
              <a16:creationId xmlns:a16="http://schemas.microsoft.com/office/drawing/2014/main" id="{48F719FE-CC0D-4196-8B43-708F9FDD46A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83" name="Text Box 1">
          <a:extLst>
            <a:ext uri="{FF2B5EF4-FFF2-40B4-BE49-F238E27FC236}">
              <a16:creationId xmlns:a16="http://schemas.microsoft.com/office/drawing/2014/main" id="{8A55846E-24D0-4C18-B7CD-B24B9F56F41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84" name="Text Box 1">
          <a:extLst>
            <a:ext uri="{FF2B5EF4-FFF2-40B4-BE49-F238E27FC236}">
              <a16:creationId xmlns:a16="http://schemas.microsoft.com/office/drawing/2014/main" id="{14CB3A7D-CF96-478D-8722-A07306DDEA1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85" name="Text Box 1">
          <a:extLst>
            <a:ext uri="{FF2B5EF4-FFF2-40B4-BE49-F238E27FC236}">
              <a16:creationId xmlns:a16="http://schemas.microsoft.com/office/drawing/2014/main" id="{E6E43EF5-2D0C-44F1-B67A-41DA56424EE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86" name="Text Box 1">
          <a:extLst>
            <a:ext uri="{FF2B5EF4-FFF2-40B4-BE49-F238E27FC236}">
              <a16:creationId xmlns:a16="http://schemas.microsoft.com/office/drawing/2014/main" id="{83940CF9-427F-4DB8-849D-242053D80C9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87" name="Text Box 1">
          <a:extLst>
            <a:ext uri="{FF2B5EF4-FFF2-40B4-BE49-F238E27FC236}">
              <a16:creationId xmlns:a16="http://schemas.microsoft.com/office/drawing/2014/main" id="{7677F5CD-5193-4A2E-9423-7DE57366DCE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388" name="Text Box 1">
          <a:extLst>
            <a:ext uri="{FF2B5EF4-FFF2-40B4-BE49-F238E27FC236}">
              <a16:creationId xmlns:a16="http://schemas.microsoft.com/office/drawing/2014/main" id="{0CB5283C-605A-4274-A922-8B933C64D5B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89" name="Text Box 1">
          <a:extLst>
            <a:ext uri="{FF2B5EF4-FFF2-40B4-BE49-F238E27FC236}">
              <a16:creationId xmlns:a16="http://schemas.microsoft.com/office/drawing/2014/main" id="{E517B31E-8218-4A12-81D8-1E0AA1C3735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90" name="Text Box 1">
          <a:extLst>
            <a:ext uri="{FF2B5EF4-FFF2-40B4-BE49-F238E27FC236}">
              <a16:creationId xmlns:a16="http://schemas.microsoft.com/office/drawing/2014/main" id="{8BC725B4-ED79-45E7-824D-5D4B9FED4AB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91" name="Text Box 1">
          <a:extLst>
            <a:ext uri="{FF2B5EF4-FFF2-40B4-BE49-F238E27FC236}">
              <a16:creationId xmlns:a16="http://schemas.microsoft.com/office/drawing/2014/main" id="{6E4EA6E4-1750-4173-8D8E-47A8DBB2D1A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92" name="Text Box 1">
          <a:extLst>
            <a:ext uri="{FF2B5EF4-FFF2-40B4-BE49-F238E27FC236}">
              <a16:creationId xmlns:a16="http://schemas.microsoft.com/office/drawing/2014/main" id="{C8141B35-2E53-400B-8306-87422551774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93" name="Text Box 1">
          <a:extLst>
            <a:ext uri="{FF2B5EF4-FFF2-40B4-BE49-F238E27FC236}">
              <a16:creationId xmlns:a16="http://schemas.microsoft.com/office/drawing/2014/main" id="{341C18EE-9478-4D30-82A0-96BE6C9F621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94" name="Text Box 1">
          <a:extLst>
            <a:ext uri="{FF2B5EF4-FFF2-40B4-BE49-F238E27FC236}">
              <a16:creationId xmlns:a16="http://schemas.microsoft.com/office/drawing/2014/main" id="{F0F67A9B-E9F8-44A0-866C-EC819782FAC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95" name="Text Box 1">
          <a:extLst>
            <a:ext uri="{FF2B5EF4-FFF2-40B4-BE49-F238E27FC236}">
              <a16:creationId xmlns:a16="http://schemas.microsoft.com/office/drawing/2014/main" id="{401BA3A6-4574-40CE-9527-3001CFBFA88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396" name="Text Box 1">
          <a:extLst>
            <a:ext uri="{FF2B5EF4-FFF2-40B4-BE49-F238E27FC236}">
              <a16:creationId xmlns:a16="http://schemas.microsoft.com/office/drawing/2014/main" id="{7B5076A6-71B3-42C7-9863-B2D42390E13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397" name="Text Box 1">
          <a:extLst>
            <a:ext uri="{FF2B5EF4-FFF2-40B4-BE49-F238E27FC236}">
              <a16:creationId xmlns:a16="http://schemas.microsoft.com/office/drawing/2014/main" id="{65F23950-4B00-4231-9A8C-0B78E89D487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398" name="Text Box 1">
          <a:extLst>
            <a:ext uri="{FF2B5EF4-FFF2-40B4-BE49-F238E27FC236}">
              <a16:creationId xmlns:a16="http://schemas.microsoft.com/office/drawing/2014/main" id="{9F1DBC04-9D3C-4895-87E0-81AE5C4254E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399" name="Text Box 1">
          <a:extLst>
            <a:ext uri="{FF2B5EF4-FFF2-40B4-BE49-F238E27FC236}">
              <a16:creationId xmlns:a16="http://schemas.microsoft.com/office/drawing/2014/main" id="{60448623-9366-4114-A4C6-F0EA8EA65AB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00" name="Text Box 1">
          <a:extLst>
            <a:ext uri="{FF2B5EF4-FFF2-40B4-BE49-F238E27FC236}">
              <a16:creationId xmlns:a16="http://schemas.microsoft.com/office/drawing/2014/main" id="{76CAD287-745B-473D-A6FD-07C5142D25A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01" name="Text Box 1">
          <a:extLst>
            <a:ext uri="{FF2B5EF4-FFF2-40B4-BE49-F238E27FC236}">
              <a16:creationId xmlns:a16="http://schemas.microsoft.com/office/drawing/2014/main" id="{749E6E5D-942A-4D7D-9E93-68F60D18DD4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02" name="Text Box 1">
          <a:extLst>
            <a:ext uri="{FF2B5EF4-FFF2-40B4-BE49-F238E27FC236}">
              <a16:creationId xmlns:a16="http://schemas.microsoft.com/office/drawing/2014/main" id="{CCDFF0BA-4C7C-4856-91A7-B06756F5444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03" name="Text Box 1">
          <a:extLst>
            <a:ext uri="{FF2B5EF4-FFF2-40B4-BE49-F238E27FC236}">
              <a16:creationId xmlns:a16="http://schemas.microsoft.com/office/drawing/2014/main" id="{0D898B1D-8EEC-468C-81C4-FE960A84A67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04" name="Text Box 1">
          <a:extLst>
            <a:ext uri="{FF2B5EF4-FFF2-40B4-BE49-F238E27FC236}">
              <a16:creationId xmlns:a16="http://schemas.microsoft.com/office/drawing/2014/main" id="{4911FAD0-9E68-43B4-9ED6-095E1C07351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05" name="Text Box 1">
          <a:extLst>
            <a:ext uri="{FF2B5EF4-FFF2-40B4-BE49-F238E27FC236}">
              <a16:creationId xmlns:a16="http://schemas.microsoft.com/office/drawing/2014/main" id="{E4E68470-DA52-4EAD-888F-11A91CAB22A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06" name="Text Box 1">
          <a:extLst>
            <a:ext uri="{FF2B5EF4-FFF2-40B4-BE49-F238E27FC236}">
              <a16:creationId xmlns:a16="http://schemas.microsoft.com/office/drawing/2014/main" id="{05109F4C-E8AC-429C-AB39-F53D07763FC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07" name="Text Box 1">
          <a:extLst>
            <a:ext uri="{FF2B5EF4-FFF2-40B4-BE49-F238E27FC236}">
              <a16:creationId xmlns:a16="http://schemas.microsoft.com/office/drawing/2014/main" id="{3AF56A0B-78B4-4C62-BF5A-6BDA3FE4118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08" name="Text Box 1">
          <a:extLst>
            <a:ext uri="{FF2B5EF4-FFF2-40B4-BE49-F238E27FC236}">
              <a16:creationId xmlns:a16="http://schemas.microsoft.com/office/drawing/2014/main" id="{4756AE9F-A381-4834-848D-E8F6432AEE9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09" name="Text Box 1">
          <a:extLst>
            <a:ext uri="{FF2B5EF4-FFF2-40B4-BE49-F238E27FC236}">
              <a16:creationId xmlns:a16="http://schemas.microsoft.com/office/drawing/2014/main" id="{C5E5A1FC-510C-427D-B5DE-8DEA66E6E83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10" name="Text Box 1">
          <a:extLst>
            <a:ext uri="{FF2B5EF4-FFF2-40B4-BE49-F238E27FC236}">
              <a16:creationId xmlns:a16="http://schemas.microsoft.com/office/drawing/2014/main" id="{8FFB9F19-D083-4762-B002-963CC7D5FF5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11" name="Text Box 1">
          <a:extLst>
            <a:ext uri="{FF2B5EF4-FFF2-40B4-BE49-F238E27FC236}">
              <a16:creationId xmlns:a16="http://schemas.microsoft.com/office/drawing/2014/main" id="{CA9E3EBA-15AA-4A28-BF31-932D3A819B9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12" name="Text Box 1">
          <a:extLst>
            <a:ext uri="{FF2B5EF4-FFF2-40B4-BE49-F238E27FC236}">
              <a16:creationId xmlns:a16="http://schemas.microsoft.com/office/drawing/2014/main" id="{913AFDDB-A20F-4153-9850-2496FF61175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13" name="Text Box 1">
          <a:extLst>
            <a:ext uri="{FF2B5EF4-FFF2-40B4-BE49-F238E27FC236}">
              <a16:creationId xmlns:a16="http://schemas.microsoft.com/office/drawing/2014/main" id="{FD8CA8F1-3C9A-4D7E-8308-445E3F68BA1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14" name="Text Box 1">
          <a:extLst>
            <a:ext uri="{FF2B5EF4-FFF2-40B4-BE49-F238E27FC236}">
              <a16:creationId xmlns:a16="http://schemas.microsoft.com/office/drawing/2014/main" id="{73F46549-66C0-4DF6-93D1-F487B6D563E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15" name="Text Box 1">
          <a:extLst>
            <a:ext uri="{FF2B5EF4-FFF2-40B4-BE49-F238E27FC236}">
              <a16:creationId xmlns:a16="http://schemas.microsoft.com/office/drawing/2014/main" id="{FCA86215-0908-4AA7-AAEE-D94F94FFE29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16" name="Text Box 1">
          <a:extLst>
            <a:ext uri="{FF2B5EF4-FFF2-40B4-BE49-F238E27FC236}">
              <a16:creationId xmlns:a16="http://schemas.microsoft.com/office/drawing/2014/main" id="{F08495A9-B9C0-430A-BFC3-0460A642565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17" name="Text Box 1">
          <a:extLst>
            <a:ext uri="{FF2B5EF4-FFF2-40B4-BE49-F238E27FC236}">
              <a16:creationId xmlns:a16="http://schemas.microsoft.com/office/drawing/2014/main" id="{BA4133D1-B0C3-42EA-AC81-BD904B1B400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18" name="Text Box 1">
          <a:extLst>
            <a:ext uri="{FF2B5EF4-FFF2-40B4-BE49-F238E27FC236}">
              <a16:creationId xmlns:a16="http://schemas.microsoft.com/office/drawing/2014/main" id="{31C58751-C54E-4A55-B832-A4CA44BA0A0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19" name="Text Box 1">
          <a:extLst>
            <a:ext uri="{FF2B5EF4-FFF2-40B4-BE49-F238E27FC236}">
              <a16:creationId xmlns:a16="http://schemas.microsoft.com/office/drawing/2014/main" id="{8C7C6F2C-1E26-447A-A714-F58C84D827D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20" name="Text Box 1">
          <a:extLst>
            <a:ext uri="{FF2B5EF4-FFF2-40B4-BE49-F238E27FC236}">
              <a16:creationId xmlns:a16="http://schemas.microsoft.com/office/drawing/2014/main" id="{9493E4D4-4B9D-46A6-8EB1-7A9BC7A762B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21" name="Text Box 1">
          <a:extLst>
            <a:ext uri="{FF2B5EF4-FFF2-40B4-BE49-F238E27FC236}">
              <a16:creationId xmlns:a16="http://schemas.microsoft.com/office/drawing/2014/main" id="{61516C90-545E-46FD-9099-C7FD88B157F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22" name="Text Box 1">
          <a:extLst>
            <a:ext uri="{FF2B5EF4-FFF2-40B4-BE49-F238E27FC236}">
              <a16:creationId xmlns:a16="http://schemas.microsoft.com/office/drawing/2014/main" id="{473E2341-D863-4799-84A2-61202D0DAE4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23" name="Text Box 1">
          <a:extLst>
            <a:ext uri="{FF2B5EF4-FFF2-40B4-BE49-F238E27FC236}">
              <a16:creationId xmlns:a16="http://schemas.microsoft.com/office/drawing/2014/main" id="{A73FE9A1-0249-4011-AECA-1ED87B87D7F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24" name="Text Box 1">
          <a:extLst>
            <a:ext uri="{FF2B5EF4-FFF2-40B4-BE49-F238E27FC236}">
              <a16:creationId xmlns:a16="http://schemas.microsoft.com/office/drawing/2014/main" id="{C2B87718-975C-4F78-90E2-16AB6FB2E86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25" name="Text Box 1">
          <a:extLst>
            <a:ext uri="{FF2B5EF4-FFF2-40B4-BE49-F238E27FC236}">
              <a16:creationId xmlns:a16="http://schemas.microsoft.com/office/drawing/2014/main" id="{FBAA3802-E94C-4EC0-B01B-58FE5121A44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26" name="Text Box 1">
          <a:extLst>
            <a:ext uri="{FF2B5EF4-FFF2-40B4-BE49-F238E27FC236}">
              <a16:creationId xmlns:a16="http://schemas.microsoft.com/office/drawing/2014/main" id="{8A159177-F659-44AC-9EDE-6BAD57E2907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27" name="Text Box 1">
          <a:extLst>
            <a:ext uri="{FF2B5EF4-FFF2-40B4-BE49-F238E27FC236}">
              <a16:creationId xmlns:a16="http://schemas.microsoft.com/office/drawing/2014/main" id="{0F764397-5F7A-465D-A803-8236DC6E780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28" name="Text Box 1">
          <a:extLst>
            <a:ext uri="{FF2B5EF4-FFF2-40B4-BE49-F238E27FC236}">
              <a16:creationId xmlns:a16="http://schemas.microsoft.com/office/drawing/2014/main" id="{BE79E6C2-9F7B-435E-922F-680CAF155FF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29" name="Text Box 1">
          <a:extLst>
            <a:ext uri="{FF2B5EF4-FFF2-40B4-BE49-F238E27FC236}">
              <a16:creationId xmlns:a16="http://schemas.microsoft.com/office/drawing/2014/main" id="{2B54E912-B294-4E39-A76D-948D0BF6D51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30" name="Text Box 1">
          <a:extLst>
            <a:ext uri="{FF2B5EF4-FFF2-40B4-BE49-F238E27FC236}">
              <a16:creationId xmlns:a16="http://schemas.microsoft.com/office/drawing/2014/main" id="{8631F3F4-796E-4A49-A10B-D1A9950F96F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31" name="Text Box 1">
          <a:extLst>
            <a:ext uri="{FF2B5EF4-FFF2-40B4-BE49-F238E27FC236}">
              <a16:creationId xmlns:a16="http://schemas.microsoft.com/office/drawing/2014/main" id="{207B7CFA-4ED3-4BF7-81C6-8E1C48446E4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32" name="Text Box 1">
          <a:extLst>
            <a:ext uri="{FF2B5EF4-FFF2-40B4-BE49-F238E27FC236}">
              <a16:creationId xmlns:a16="http://schemas.microsoft.com/office/drawing/2014/main" id="{A1B7F1A9-7D66-472C-B77D-A709F73602C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33" name="Text Box 1">
          <a:extLst>
            <a:ext uri="{FF2B5EF4-FFF2-40B4-BE49-F238E27FC236}">
              <a16:creationId xmlns:a16="http://schemas.microsoft.com/office/drawing/2014/main" id="{D2139DC3-D80B-4F79-9992-3A7603CE8D8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34" name="Text Box 1">
          <a:extLst>
            <a:ext uri="{FF2B5EF4-FFF2-40B4-BE49-F238E27FC236}">
              <a16:creationId xmlns:a16="http://schemas.microsoft.com/office/drawing/2014/main" id="{EC2BC00E-8DAA-4D51-824F-22F4026F6D6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35" name="Text Box 1">
          <a:extLst>
            <a:ext uri="{FF2B5EF4-FFF2-40B4-BE49-F238E27FC236}">
              <a16:creationId xmlns:a16="http://schemas.microsoft.com/office/drawing/2014/main" id="{82CD26FC-51A9-4DA0-B32C-4D0F130CFA2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36" name="Text Box 1">
          <a:extLst>
            <a:ext uri="{FF2B5EF4-FFF2-40B4-BE49-F238E27FC236}">
              <a16:creationId xmlns:a16="http://schemas.microsoft.com/office/drawing/2014/main" id="{8894E908-B743-491E-A562-FCFF55848D6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37" name="Text Box 1">
          <a:extLst>
            <a:ext uri="{FF2B5EF4-FFF2-40B4-BE49-F238E27FC236}">
              <a16:creationId xmlns:a16="http://schemas.microsoft.com/office/drawing/2014/main" id="{BB210DDB-8FAC-4313-AD65-B7EB36CECEF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38" name="Text Box 1">
          <a:extLst>
            <a:ext uri="{FF2B5EF4-FFF2-40B4-BE49-F238E27FC236}">
              <a16:creationId xmlns:a16="http://schemas.microsoft.com/office/drawing/2014/main" id="{FEE6548C-707A-447A-8171-0D33BA796C6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39" name="Text Box 1">
          <a:extLst>
            <a:ext uri="{FF2B5EF4-FFF2-40B4-BE49-F238E27FC236}">
              <a16:creationId xmlns:a16="http://schemas.microsoft.com/office/drawing/2014/main" id="{F79AD91E-DCBE-4AA0-BE19-2AD0969C826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40" name="Text Box 1">
          <a:extLst>
            <a:ext uri="{FF2B5EF4-FFF2-40B4-BE49-F238E27FC236}">
              <a16:creationId xmlns:a16="http://schemas.microsoft.com/office/drawing/2014/main" id="{1C3ACC8C-AB49-4D76-A9F7-DCCB891D6AA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41" name="Text Box 1">
          <a:extLst>
            <a:ext uri="{FF2B5EF4-FFF2-40B4-BE49-F238E27FC236}">
              <a16:creationId xmlns:a16="http://schemas.microsoft.com/office/drawing/2014/main" id="{AFE9965E-EA79-4A24-82C6-ED165F62660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42" name="Text Box 1">
          <a:extLst>
            <a:ext uri="{FF2B5EF4-FFF2-40B4-BE49-F238E27FC236}">
              <a16:creationId xmlns:a16="http://schemas.microsoft.com/office/drawing/2014/main" id="{E2520AB3-924E-4FBC-8F36-8432079A503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43" name="Text Box 1">
          <a:extLst>
            <a:ext uri="{FF2B5EF4-FFF2-40B4-BE49-F238E27FC236}">
              <a16:creationId xmlns:a16="http://schemas.microsoft.com/office/drawing/2014/main" id="{91AEA549-6C81-41BA-939A-B67042F8551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44" name="Text Box 1">
          <a:extLst>
            <a:ext uri="{FF2B5EF4-FFF2-40B4-BE49-F238E27FC236}">
              <a16:creationId xmlns:a16="http://schemas.microsoft.com/office/drawing/2014/main" id="{3FF36164-8F13-4A8C-945A-7AF6B3B4369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45" name="Text Box 1">
          <a:extLst>
            <a:ext uri="{FF2B5EF4-FFF2-40B4-BE49-F238E27FC236}">
              <a16:creationId xmlns:a16="http://schemas.microsoft.com/office/drawing/2014/main" id="{3F6703E9-2E44-4A0E-930F-6D9F2AFD033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46" name="Text Box 1">
          <a:extLst>
            <a:ext uri="{FF2B5EF4-FFF2-40B4-BE49-F238E27FC236}">
              <a16:creationId xmlns:a16="http://schemas.microsoft.com/office/drawing/2014/main" id="{964C104B-BAAC-4D82-A69E-DDAD380559B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47" name="Text Box 1">
          <a:extLst>
            <a:ext uri="{FF2B5EF4-FFF2-40B4-BE49-F238E27FC236}">
              <a16:creationId xmlns:a16="http://schemas.microsoft.com/office/drawing/2014/main" id="{9ECF8796-7C9E-41F2-9CE1-5CDE30511CB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48" name="Text Box 1">
          <a:extLst>
            <a:ext uri="{FF2B5EF4-FFF2-40B4-BE49-F238E27FC236}">
              <a16:creationId xmlns:a16="http://schemas.microsoft.com/office/drawing/2014/main" id="{40040FD1-13AE-4A23-ADB1-15382EADEF3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49" name="Text Box 1">
          <a:extLst>
            <a:ext uri="{FF2B5EF4-FFF2-40B4-BE49-F238E27FC236}">
              <a16:creationId xmlns:a16="http://schemas.microsoft.com/office/drawing/2014/main" id="{3FB245B7-99E7-41EA-B28B-262C115A07B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50" name="Text Box 1">
          <a:extLst>
            <a:ext uri="{FF2B5EF4-FFF2-40B4-BE49-F238E27FC236}">
              <a16:creationId xmlns:a16="http://schemas.microsoft.com/office/drawing/2014/main" id="{270613B6-BA7E-48DE-B76C-F32EE6EBFFB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51" name="Text Box 1">
          <a:extLst>
            <a:ext uri="{FF2B5EF4-FFF2-40B4-BE49-F238E27FC236}">
              <a16:creationId xmlns:a16="http://schemas.microsoft.com/office/drawing/2014/main" id="{98231333-15F2-489F-92A8-6C49E00824D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52" name="Text Box 1">
          <a:extLst>
            <a:ext uri="{FF2B5EF4-FFF2-40B4-BE49-F238E27FC236}">
              <a16:creationId xmlns:a16="http://schemas.microsoft.com/office/drawing/2014/main" id="{552CFD12-AFC1-40CB-9C16-DC4735E75DB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53" name="Text Box 1">
          <a:extLst>
            <a:ext uri="{FF2B5EF4-FFF2-40B4-BE49-F238E27FC236}">
              <a16:creationId xmlns:a16="http://schemas.microsoft.com/office/drawing/2014/main" id="{00F29C80-9047-429A-97C3-BFBA3FFF69C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54" name="Text Box 1">
          <a:extLst>
            <a:ext uri="{FF2B5EF4-FFF2-40B4-BE49-F238E27FC236}">
              <a16:creationId xmlns:a16="http://schemas.microsoft.com/office/drawing/2014/main" id="{AFF33C0A-2C8F-4AE1-BB20-D8A29721100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55" name="Text Box 1">
          <a:extLst>
            <a:ext uri="{FF2B5EF4-FFF2-40B4-BE49-F238E27FC236}">
              <a16:creationId xmlns:a16="http://schemas.microsoft.com/office/drawing/2014/main" id="{C7C80E4A-A55C-4740-8D75-BBC62116F37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56" name="Text Box 1">
          <a:extLst>
            <a:ext uri="{FF2B5EF4-FFF2-40B4-BE49-F238E27FC236}">
              <a16:creationId xmlns:a16="http://schemas.microsoft.com/office/drawing/2014/main" id="{20C3CDF2-BDC7-4C5D-B8F2-414F8C4559C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57" name="Text Box 1">
          <a:extLst>
            <a:ext uri="{FF2B5EF4-FFF2-40B4-BE49-F238E27FC236}">
              <a16:creationId xmlns:a16="http://schemas.microsoft.com/office/drawing/2014/main" id="{64BBA318-C724-4582-8988-E63F45066B2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58" name="Text Box 1">
          <a:extLst>
            <a:ext uri="{FF2B5EF4-FFF2-40B4-BE49-F238E27FC236}">
              <a16:creationId xmlns:a16="http://schemas.microsoft.com/office/drawing/2014/main" id="{276AFF5B-D006-4E19-9DF3-A24D6499B7F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59" name="Text Box 1">
          <a:extLst>
            <a:ext uri="{FF2B5EF4-FFF2-40B4-BE49-F238E27FC236}">
              <a16:creationId xmlns:a16="http://schemas.microsoft.com/office/drawing/2014/main" id="{8BAE323C-42FE-4FC5-A8F7-83C9CAE85B4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60" name="Text Box 1">
          <a:extLst>
            <a:ext uri="{FF2B5EF4-FFF2-40B4-BE49-F238E27FC236}">
              <a16:creationId xmlns:a16="http://schemas.microsoft.com/office/drawing/2014/main" id="{FCD915EB-33EB-4F0D-BB16-A833A671AC5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61" name="Text Box 1">
          <a:extLst>
            <a:ext uri="{FF2B5EF4-FFF2-40B4-BE49-F238E27FC236}">
              <a16:creationId xmlns:a16="http://schemas.microsoft.com/office/drawing/2014/main" id="{884ACD8D-CD32-43DD-99E1-04B896EA26C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62" name="Text Box 1">
          <a:extLst>
            <a:ext uri="{FF2B5EF4-FFF2-40B4-BE49-F238E27FC236}">
              <a16:creationId xmlns:a16="http://schemas.microsoft.com/office/drawing/2014/main" id="{8A4035A9-6433-45DE-8178-2A693210AB4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63" name="Text Box 1">
          <a:extLst>
            <a:ext uri="{FF2B5EF4-FFF2-40B4-BE49-F238E27FC236}">
              <a16:creationId xmlns:a16="http://schemas.microsoft.com/office/drawing/2014/main" id="{5E881C91-2A68-4344-B880-F6A4D98CA77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64" name="Text Box 1">
          <a:extLst>
            <a:ext uri="{FF2B5EF4-FFF2-40B4-BE49-F238E27FC236}">
              <a16:creationId xmlns:a16="http://schemas.microsoft.com/office/drawing/2014/main" id="{BE032F08-439D-4370-BB46-A3517A360EC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465" name="Text Box 1">
          <a:extLst>
            <a:ext uri="{FF2B5EF4-FFF2-40B4-BE49-F238E27FC236}">
              <a16:creationId xmlns:a16="http://schemas.microsoft.com/office/drawing/2014/main" id="{5838A08C-5A35-4612-85A7-F6A695D8144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466" name="Text Box 1">
          <a:extLst>
            <a:ext uri="{FF2B5EF4-FFF2-40B4-BE49-F238E27FC236}">
              <a16:creationId xmlns:a16="http://schemas.microsoft.com/office/drawing/2014/main" id="{63CBF176-59B0-490B-9EB8-C3AC62C14C0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67" name="Text Box 1">
          <a:extLst>
            <a:ext uri="{FF2B5EF4-FFF2-40B4-BE49-F238E27FC236}">
              <a16:creationId xmlns:a16="http://schemas.microsoft.com/office/drawing/2014/main" id="{C35B4822-FAE2-462A-9A63-B58FFF9E0FC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468" name="Text Box 1">
          <a:extLst>
            <a:ext uri="{FF2B5EF4-FFF2-40B4-BE49-F238E27FC236}">
              <a16:creationId xmlns:a16="http://schemas.microsoft.com/office/drawing/2014/main" id="{89F8CE01-A8CD-4D7B-BB2B-FA4F9982903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69" name="Text Box 1">
          <a:extLst>
            <a:ext uri="{FF2B5EF4-FFF2-40B4-BE49-F238E27FC236}">
              <a16:creationId xmlns:a16="http://schemas.microsoft.com/office/drawing/2014/main" id="{3EC52CA6-890C-4A87-9767-5A0B4D3FC04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470" name="Text Box 1">
          <a:extLst>
            <a:ext uri="{FF2B5EF4-FFF2-40B4-BE49-F238E27FC236}">
              <a16:creationId xmlns:a16="http://schemas.microsoft.com/office/drawing/2014/main" id="{FB83A6AE-1F54-46B6-AA8F-51795CAB78B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71" name="Text Box 1">
          <a:extLst>
            <a:ext uri="{FF2B5EF4-FFF2-40B4-BE49-F238E27FC236}">
              <a16:creationId xmlns:a16="http://schemas.microsoft.com/office/drawing/2014/main" id="{2822C999-1CAE-4174-9F54-650E37C4328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472" name="Text Box 1">
          <a:extLst>
            <a:ext uri="{FF2B5EF4-FFF2-40B4-BE49-F238E27FC236}">
              <a16:creationId xmlns:a16="http://schemas.microsoft.com/office/drawing/2014/main" id="{A854332A-34A9-4C55-8EC3-6C607303CBB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73" name="Text Box 1">
          <a:extLst>
            <a:ext uri="{FF2B5EF4-FFF2-40B4-BE49-F238E27FC236}">
              <a16:creationId xmlns:a16="http://schemas.microsoft.com/office/drawing/2014/main" id="{C65F55AC-A459-4FC4-82DC-473C55AF722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474" name="Text Box 1">
          <a:extLst>
            <a:ext uri="{FF2B5EF4-FFF2-40B4-BE49-F238E27FC236}">
              <a16:creationId xmlns:a16="http://schemas.microsoft.com/office/drawing/2014/main" id="{37F480FD-1F7F-42A1-A965-7312DDF8DA0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75" name="Text Box 1">
          <a:extLst>
            <a:ext uri="{FF2B5EF4-FFF2-40B4-BE49-F238E27FC236}">
              <a16:creationId xmlns:a16="http://schemas.microsoft.com/office/drawing/2014/main" id="{E1D18F60-6242-41BA-A533-1C38559FA2F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476" name="Text Box 1">
          <a:extLst>
            <a:ext uri="{FF2B5EF4-FFF2-40B4-BE49-F238E27FC236}">
              <a16:creationId xmlns:a16="http://schemas.microsoft.com/office/drawing/2014/main" id="{0410EB61-4058-423D-8DB4-EB0FF57A6E6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77" name="Text Box 1">
          <a:extLst>
            <a:ext uri="{FF2B5EF4-FFF2-40B4-BE49-F238E27FC236}">
              <a16:creationId xmlns:a16="http://schemas.microsoft.com/office/drawing/2014/main" id="{33E07628-7EE7-49F1-A7CB-51A60AFEC34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78" name="Text Box 1">
          <a:extLst>
            <a:ext uri="{FF2B5EF4-FFF2-40B4-BE49-F238E27FC236}">
              <a16:creationId xmlns:a16="http://schemas.microsoft.com/office/drawing/2014/main" id="{7251B793-120E-4674-9D1F-245E6689D2B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79" name="Text Box 1">
          <a:extLst>
            <a:ext uri="{FF2B5EF4-FFF2-40B4-BE49-F238E27FC236}">
              <a16:creationId xmlns:a16="http://schemas.microsoft.com/office/drawing/2014/main" id="{5AC40B88-BF01-4FA2-9AB2-E9BFB6D05A5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80" name="Text Box 1">
          <a:extLst>
            <a:ext uri="{FF2B5EF4-FFF2-40B4-BE49-F238E27FC236}">
              <a16:creationId xmlns:a16="http://schemas.microsoft.com/office/drawing/2014/main" id="{5DCE73E2-B045-487A-98BF-6BC020C1EB3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81" name="Text Box 1">
          <a:extLst>
            <a:ext uri="{FF2B5EF4-FFF2-40B4-BE49-F238E27FC236}">
              <a16:creationId xmlns:a16="http://schemas.microsoft.com/office/drawing/2014/main" id="{E0F1B026-4707-4BB9-8D56-46C3926C431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482" name="Text Box 1">
          <a:extLst>
            <a:ext uri="{FF2B5EF4-FFF2-40B4-BE49-F238E27FC236}">
              <a16:creationId xmlns:a16="http://schemas.microsoft.com/office/drawing/2014/main" id="{FD394B18-10A4-4F73-BF57-36F72B5F04A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83" name="Text Box 1">
          <a:extLst>
            <a:ext uri="{FF2B5EF4-FFF2-40B4-BE49-F238E27FC236}">
              <a16:creationId xmlns:a16="http://schemas.microsoft.com/office/drawing/2014/main" id="{5F49B4BE-2372-4F52-B747-FCE07C5CAF5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484" name="Text Box 1">
          <a:extLst>
            <a:ext uri="{FF2B5EF4-FFF2-40B4-BE49-F238E27FC236}">
              <a16:creationId xmlns:a16="http://schemas.microsoft.com/office/drawing/2014/main" id="{A83FE4A9-E297-4188-B4A8-4596C4451F6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485" name="Text Box 1">
          <a:extLst>
            <a:ext uri="{FF2B5EF4-FFF2-40B4-BE49-F238E27FC236}">
              <a16:creationId xmlns:a16="http://schemas.microsoft.com/office/drawing/2014/main" id="{AF431E81-B070-4C74-AC1E-BA405FDC4AB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86" name="Text Box 1">
          <a:extLst>
            <a:ext uri="{FF2B5EF4-FFF2-40B4-BE49-F238E27FC236}">
              <a16:creationId xmlns:a16="http://schemas.microsoft.com/office/drawing/2014/main" id="{D829C2B6-BE47-4013-8AFB-D2E0B6A4919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87" name="Text Box 1">
          <a:extLst>
            <a:ext uri="{FF2B5EF4-FFF2-40B4-BE49-F238E27FC236}">
              <a16:creationId xmlns:a16="http://schemas.microsoft.com/office/drawing/2014/main" id="{9422540C-1E0A-4623-B639-E8037CA0097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88" name="Text Box 1">
          <a:extLst>
            <a:ext uri="{FF2B5EF4-FFF2-40B4-BE49-F238E27FC236}">
              <a16:creationId xmlns:a16="http://schemas.microsoft.com/office/drawing/2014/main" id="{CABC373D-13DC-4041-AB2C-8DA68E0941D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489" name="Text Box 1">
          <a:extLst>
            <a:ext uri="{FF2B5EF4-FFF2-40B4-BE49-F238E27FC236}">
              <a16:creationId xmlns:a16="http://schemas.microsoft.com/office/drawing/2014/main" id="{F7C725D9-EEF3-4AE7-9714-EB1F2AA323B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490" name="Text Box 1">
          <a:extLst>
            <a:ext uri="{FF2B5EF4-FFF2-40B4-BE49-F238E27FC236}">
              <a16:creationId xmlns:a16="http://schemas.microsoft.com/office/drawing/2014/main" id="{07362978-AB69-40EF-833D-D72A558436A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491" name="Text Box 1">
          <a:extLst>
            <a:ext uri="{FF2B5EF4-FFF2-40B4-BE49-F238E27FC236}">
              <a16:creationId xmlns:a16="http://schemas.microsoft.com/office/drawing/2014/main" id="{5437C5B7-84BC-4902-AACF-6B364159BF7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492" name="Text Box 1">
          <a:extLst>
            <a:ext uri="{FF2B5EF4-FFF2-40B4-BE49-F238E27FC236}">
              <a16:creationId xmlns:a16="http://schemas.microsoft.com/office/drawing/2014/main" id="{15625907-77CC-44D8-B482-1F6B789C884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493" name="Text Box 1">
          <a:extLst>
            <a:ext uri="{FF2B5EF4-FFF2-40B4-BE49-F238E27FC236}">
              <a16:creationId xmlns:a16="http://schemas.microsoft.com/office/drawing/2014/main" id="{6BE521A8-ED7A-4E7D-8C2B-79AE9F0A006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494" name="Text Box 1">
          <a:extLst>
            <a:ext uri="{FF2B5EF4-FFF2-40B4-BE49-F238E27FC236}">
              <a16:creationId xmlns:a16="http://schemas.microsoft.com/office/drawing/2014/main" id="{213FD7E3-E23D-424F-9D7C-7D32B6EA92C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495" name="Text Box 1">
          <a:extLst>
            <a:ext uri="{FF2B5EF4-FFF2-40B4-BE49-F238E27FC236}">
              <a16:creationId xmlns:a16="http://schemas.microsoft.com/office/drawing/2014/main" id="{AA0E7B90-F10A-45CD-97B3-21BD813BE9B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496" name="Text Box 1">
          <a:extLst>
            <a:ext uri="{FF2B5EF4-FFF2-40B4-BE49-F238E27FC236}">
              <a16:creationId xmlns:a16="http://schemas.microsoft.com/office/drawing/2014/main" id="{3FAC2997-E47C-487E-AE2A-227C2756D77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497" name="Text Box 1">
          <a:extLst>
            <a:ext uri="{FF2B5EF4-FFF2-40B4-BE49-F238E27FC236}">
              <a16:creationId xmlns:a16="http://schemas.microsoft.com/office/drawing/2014/main" id="{A4C53794-9077-4396-842E-DE9AC6E74AE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498" name="Text Box 1">
          <a:extLst>
            <a:ext uri="{FF2B5EF4-FFF2-40B4-BE49-F238E27FC236}">
              <a16:creationId xmlns:a16="http://schemas.microsoft.com/office/drawing/2014/main" id="{753DA32A-E208-444E-A82D-91635187A89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499" name="Text Box 1">
          <a:extLst>
            <a:ext uri="{FF2B5EF4-FFF2-40B4-BE49-F238E27FC236}">
              <a16:creationId xmlns:a16="http://schemas.microsoft.com/office/drawing/2014/main" id="{CAAF7A6C-5E93-4283-8988-E029B7D5349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00" name="Text Box 1">
          <a:extLst>
            <a:ext uri="{FF2B5EF4-FFF2-40B4-BE49-F238E27FC236}">
              <a16:creationId xmlns:a16="http://schemas.microsoft.com/office/drawing/2014/main" id="{16553A6A-1036-4A62-A11D-541D0732A5A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01" name="Text Box 1">
          <a:extLst>
            <a:ext uri="{FF2B5EF4-FFF2-40B4-BE49-F238E27FC236}">
              <a16:creationId xmlns:a16="http://schemas.microsoft.com/office/drawing/2014/main" id="{9F9F05E4-03FA-4DC4-A73F-269478FC058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02" name="Text Box 1">
          <a:extLst>
            <a:ext uri="{FF2B5EF4-FFF2-40B4-BE49-F238E27FC236}">
              <a16:creationId xmlns:a16="http://schemas.microsoft.com/office/drawing/2014/main" id="{085683AE-B475-4990-8B5A-E39E1AB5CDC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03" name="Text Box 1">
          <a:extLst>
            <a:ext uri="{FF2B5EF4-FFF2-40B4-BE49-F238E27FC236}">
              <a16:creationId xmlns:a16="http://schemas.microsoft.com/office/drawing/2014/main" id="{F04B6FA4-E0FC-4BB7-BD8A-7BBEC8AB15F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04" name="Text Box 1">
          <a:extLst>
            <a:ext uri="{FF2B5EF4-FFF2-40B4-BE49-F238E27FC236}">
              <a16:creationId xmlns:a16="http://schemas.microsoft.com/office/drawing/2014/main" id="{EF91A59F-2479-475A-930E-AD93CC8D56E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05" name="Text Box 1">
          <a:extLst>
            <a:ext uri="{FF2B5EF4-FFF2-40B4-BE49-F238E27FC236}">
              <a16:creationId xmlns:a16="http://schemas.microsoft.com/office/drawing/2014/main" id="{106F0A3F-614B-4C79-A306-6FCDA32A062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06" name="Text Box 1">
          <a:extLst>
            <a:ext uri="{FF2B5EF4-FFF2-40B4-BE49-F238E27FC236}">
              <a16:creationId xmlns:a16="http://schemas.microsoft.com/office/drawing/2014/main" id="{4E75D187-9BC5-46D6-9616-1BD95F5F93D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07" name="Text Box 1">
          <a:extLst>
            <a:ext uri="{FF2B5EF4-FFF2-40B4-BE49-F238E27FC236}">
              <a16:creationId xmlns:a16="http://schemas.microsoft.com/office/drawing/2014/main" id="{CE3454BC-CAF7-49B4-911C-B59D5604D07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08" name="Text Box 1">
          <a:extLst>
            <a:ext uri="{FF2B5EF4-FFF2-40B4-BE49-F238E27FC236}">
              <a16:creationId xmlns:a16="http://schemas.microsoft.com/office/drawing/2014/main" id="{13BB08B7-4048-42DC-AE3F-BFBD252774D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09" name="Text Box 1">
          <a:extLst>
            <a:ext uri="{FF2B5EF4-FFF2-40B4-BE49-F238E27FC236}">
              <a16:creationId xmlns:a16="http://schemas.microsoft.com/office/drawing/2014/main" id="{5FEEA60B-FBA2-4591-8510-9ACA9F25D47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10" name="Text Box 1">
          <a:extLst>
            <a:ext uri="{FF2B5EF4-FFF2-40B4-BE49-F238E27FC236}">
              <a16:creationId xmlns:a16="http://schemas.microsoft.com/office/drawing/2014/main" id="{B9C51726-455D-4341-9F3A-314FD2CD3A3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11" name="Text Box 1">
          <a:extLst>
            <a:ext uri="{FF2B5EF4-FFF2-40B4-BE49-F238E27FC236}">
              <a16:creationId xmlns:a16="http://schemas.microsoft.com/office/drawing/2014/main" id="{31E494C7-3E2C-42FE-BF65-A9AB19D272E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12" name="Text Box 1">
          <a:extLst>
            <a:ext uri="{FF2B5EF4-FFF2-40B4-BE49-F238E27FC236}">
              <a16:creationId xmlns:a16="http://schemas.microsoft.com/office/drawing/2014/main" id="{75BE7380-1DAC-4DF8-8282-30E0BEFBFCF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13" name="Text Box 1">
          <a:extLst>
            <a:ext uri="{FF2B5EF4-FFF2-40B4-BE49-F238E27FC236}">
              <a16:creationId xmlns:a16="http://schemas.microsoft.com/office/drawing/2014/main" id="{167D02AC-5218-4200-A710-33BA93C696B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14" name="Text Box 1">
          <a:extLst>
            <a:ext uri="{FF2B5EF4-FFF2-40B4-BE49-F238E27FC236}">
              <a16:creationId xmlns:a16="http://schemas.microsoft.com/office/drawing/2014/main" id="{89D73251-6875-4643-8B12-22F9AF1BDC3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15" name="Text Box 1">
          <a:extLst>
            <a:ext uri="{FF2B5EF4-FFF2-40B4-BE49-F238E27FC236}">
              <a16:creationId xmlns:a16="http://schemas.microsoft.com/office/drawing/2014/main" id="{508316EE-C256-4855-BF97-9E6B450B553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16" name="Text Box 1">
          <a:extLst>
            <a:ext uri="{FF2B5EF4-FFF2-40B4-BE49-F238E27FC236}">
              <a16:creationId xmlns:a16="http://schemas.microsoft.com/office/drawing/2014/main" id="{F66A5546-AA75-4C7D-84BE-8B31FA57885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17" name="Text Box 1">
          <a:extLst>
            <a:ext uri="{FF2B5EF4-FFF2-40B4-BE49-F238E27FC236}">
              <a16:creationId xmlns:a16="http://schemas.microsoft.com/office/drawing/2014/main" id="{FC814C61-76C0-4795-9704-5E8496F0CF6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18" name="Text Box 1">
          <a:extLst>
            <a:ext uri="{FF2B5EF4-FFF2-40B4-BE49-F238E27FC236}">
              <a16:creationId xmlns:a16="http://schemas.microsoft.com/office/drawing/2014/main" id="{BC7F04F1-74D3-491C-8745-0406A57BE40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19" name="Text Box 1">
          <a:extLst>
            <a:ext uri="{FF2B5EF4-FFF2-40B4-BE49-F238E27FC236}">
              <a16:creationId xmlns:a16="http://schemas.microsoft.com/office/drawing/2014/main" id="{7BD155FF-6E2D-4433-B575-14B266574B4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20" name="Text Box 1">
          <a:extLst>
            <a:ext uri="{FF2B5EF4-FFF2-40B4-BE49-F238E27FC236}">
              <a16:creationId xmlns:a16="http://schemas.microsoft.com/office/drawing/2014/main" id="{3DC2A95F-C942-460E-8F5E-A80CFC0EF16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21" name="Text Box 1">
          <a:extLst>
            <a:ext uri="{FF2B5EF4-FFF2-40B4-BE49-F238E27FC236}">
              <a16:creationId xmlns:a16="http://schemas.microsoft.com/office/drawing/2014/main" id="{44C32147-1056-4F5C-8D6B-E8F5055DA73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22" name="Text Box 1">
          <a:extLst>
            <a:ext uri="{FF2B5EF4-FFF2-40B4-BE49-F238E27FC236}">
              <a16:creationId xmlns:a16="http://schemas.microsoft.com/office/drawing/2014/main" id="{34D3105D-F827-4E46-BF53-1F76C6B96F9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23" name="Text Box 1">
          <a:extLst>
            <a:ext uri="{FF2B5EF4-FFF2-40B4-BE49-F238E27FC236}">
              <a16:creationId xmlns:a16="http://schemas.microsoft.com/office/drawing/2014/main" id="{CA181AC1-9AEB-4A4C-903C-5D6F4FA37EB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24" name="Text Box 1">
          <a:extLst>
            <a:ext uri="{FF2B5EF4-FFF2-40B4-BE49-F238E27FC236}">
              <a16:creationId xmlns:a16="http://schemas.microsoft.com/office/drawing/2014/main" id="{F2D329A0-8F83-4476-B906-3A95F2237DF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25" name="Text Box 1">
          <a:extLst>
            <a:ext uri="{FF2B5EF4-FFF2-40B4-BE49-F238E27FC236}">
              <a16:creationId xmlns:a16="http://schemas.microsoft.com/office/drawing/2014/main" id="{E16D97DD-9ED3-49CE-A8DC-0BE0EE48CF1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26" name="Text Box 1">
          <a:extLst>
            <a:ext uri="{FF2B5EF4-FFF2-40B4-BE49-F238E27FC236}">
              <a16:creationId xmlns:a16="http://schemas.microsoft.com/office/drawing/2014/main" id="{C5197322-7BAC-43FA-8E63-1B620C18189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27" name="Text Box 1">
          <a:extLst>
            <a:ext uri="{FF2B5EF4-FFF2-40B4-BE49-F238E27FC236}">
              <a16:creationId xmlns:a16="http://schemas.microsoft.com/office/drawing/2014/main" id="{AE4DC301-9953-4044-AC4C-C5F84FC0DB1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28" name="Text Box 1">
          <a:extLst>
            <a:ext uri="{FF2B5EF4-FFF2-40B4-BE49-F238E27FC236}">
              <a16:creationId xmlns:a16="http://schemas.microsoft.com/office/drawing/2014/main" id="{CCFA1524-FC45-4C32-B050-557FC009650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29" name="Text Box 1">
          <a:extLst>
            <a:ext uri="{FF2B5EF4-FFF2-40B4-BE49-F238E27FC236}">
              <a16:creationId xmlns:a16="http://schemas.microsoft.com/office/drawing/2014/main" id="{0CDA5029-6680-4937-9ADD-A719F6CFB5E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30" name="Text Box 1">
          <a:extLst>
            <a:ext uri="{FF2B5EF4-FFF2-40B4-BE49-F238E27FC236}">
              <a16:creationId xmlns:a16="http://schemas.microsoft.com/office/drawing/2014/main" id="{76065A76-0452-4AB8-BB39-169E652F198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31" name="Text Box 1">
          <a:extLst>
            <a:ext uri="{FF2B5EF4-FFF2-40B4-BE49-F238E27FC236}">
              <a16:creationId xmlns:a16="http://schemas.microsoft.com/office/drawing/2014/main" id="{3FF34589-0F5D-4FC0-9FB0-1DFF48BA5C4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32" name="Text Box 1">
          <a:extLst>
            <a:ext uri="{FF2B5EF4-FFF2-40B4-BE49-F238E27FC236}">
              <a16:creationId xmlns:a16="http://schemas.microsoft.com/office/drawing/2014/main" id="{A1310A36-D0E6-4712-8971-5490B481D60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33" name="Text Box 1">
          <a:extLst>
            <a:ext uri="{FF2B5EF4-FFF2-40B4-BE49-F238E27FC236}">
              <a16:creationId xmlns:a16="http://schemas.microsoft.com/office/drawing/2014/main" id="{762383A8-0611-4672-9476-965EEC33BAA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34" name="Text Box 1">
          <a:extLst>
            <a:ext uri="{FF2B5EF4-FFF2-40B4-BE49-F238E27FC236}">
              <a16:creationId xmlns:a16="http://schemas.microsoft.com/office/drawing/2014/main" id="{45EB74DA-71C8-496F-A7D0-D40180174E6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35" name="Text Box 1">
          <a:extLst>
            <a:ext uri="{FF2B5EF4-FFF2-40B4-BE49-F238E27FC236}">
              <a16:creationId xmlns:a16="http://schemas.microsoft.com/office/drawing/2014/main" id="{122125D1-6353-425B-BAF8-F22B206ADCF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36" name="Text Box 1">
          <a:extLst>
            <a:ext uri="{FF2B5EF4-FFF2-40B4-BE49-F238E27FC236}">
              <a16:creationId xmlns:a16="http://schemas.microsoft.com/office/drawing/2014/main" id="{B80E8983-0E6C-45B1-9B72-DFEF067E558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37" name="Text Box 1">
          <a:extLst>
            <a:ext uri="{FF2B5EF4-FFF2-40B4-BE49-F238E27FC236}">
              <a16:creationId xmlns:a16="http://schemas.microsoft.com/office/drawing/2014/main" id="{8201914E-266F-46D9-9173-30529C67752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38" name="Text Box 1">
          <a:extLst>
            <a:ext uri="{FF2B5EF4-FFF2-40B4-BE49-F238E27FC236}">
              <a16:creationId xmlns:a16="http://schemas.microsoft.com/office/drawing/2014/main" id="{43747843-3C37-4465-9768-5150278357A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39" name="Text Box 1">
          <a:extLst>
            <a:ext uri="{FF2B5EF4-FFF2-40B4-BE49-F238E27FC236}">
              <a16:creationId xmlns:a16="http://schemas.microsoft.com/office/drawing/2014/main" id="{4484F956-9993-450F-A96D-45616FC326B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40" name="Text Box 1">
          <a:extLst>
            <a:ext uri="{FF2B5EF4-FFF2-40B4-BE49-F238E27FC236}">
              <a16:creationId xmlns:a16="http://schemas.microsoft.com/office/drawing/2014/main" id="{CA285B94-9688-43A2-B80E-F825524D77C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41" name="Text Box 1">
          <a:extLst>
            <a:ext uri="{FF2B5EF4-FFF2-40B4-BE49-F238E27FC236}">
              <a16:creationId xmlns:a16="http://schemas.microsoft.com/office/drawing/2014/main" id="{AF0E014D-4C58-467F-A786-E02194DB4E1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42" name="Text Box 1">
          <a:extLst>
            <a:ext uri="{FF2B5EF4-FFF2-40B4-BE49-F238E27FC236}">
              <a16:creationId xmlns:a16="http://schemas.microsoft.com/office/drawing/2014/main" id="{B82E3544-CC0A-4EB1-8DFA-E4EF4FA83F9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43" name="Text Box 1">
          <a:extLst>
            <a:ext uri="{FF2B5EF4-FFF2-40B4-BE49-F238E27FC236}">
              <a16:creationId xmlns:a16="http://schemas.microsoft.com/office/drawing/2014/main" id="{3E7CA633-8033-4652-BE19-5E56B16B20B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44" name="Text Box 1">
          <a:extLst>
            <a:ext uri="{FF2B5EF4-FFF2-40B4-BE49-F238E27FC236}">
              <a16:creationId xmlns:a16="http://schemas.microsoft.com/office/drawing/2014/main" id="{5491C289-FFD5-4EC8-A99C-79B739DD37C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45" name="Text Box 1">
          <a:extLst>
            <a:ext uri="{FF2B5EF4-FFF2-40B4-BE49-F238E27FC236}">
              <a16:creationId xmlns:a16="http://schemas.microsoft.com/office/drawing/2014/main" id="{6EDED483-BA5D-438B-9FEE-EBFAF8F23C4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46" name="Text Box 1">
          <a:extLst>
            <a:ext uri="{FF2B5EF4-FFF2-40B4-BE49-F238E27FC236}">
              <a16:creationId xmlns:a16="http://schemas.microsoft.com/office/drawing/2014/main" id="{68D471CF-DBBF-4445-A2E8-F2BA796DFD4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47" name="Text Box 1">
          <a:extLst>
            <a:ext uri="{FF2B5EF4-FFF2-40B4-BE49-F238E27FC236}">
              <a16:creationId xmlns:a16="http://schemas.microsoft.com/office/drawing/2014/main" id="{5CF55F97-8FC2-4353-B4DF-B44EE120165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48" name="Text Box 1">
          <a:extLst>
            <a:ext uri="{FF2B5EF4-FFF2-40B4-BE49-F238E27FC236}">
              <a16:creationId xmlns:a16="http://schemas.microsoft.com/office/drawing/2014/main" id="{B52A07EC-7964-46D2-ACE7-6A39584BD0D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49" name="Text Box 1">
          <a:extLst>
            <a:ext uri="{FF2B5EF4-FFF2-40B4-BE49-F238E27FC236}">
              <a16:creationId xmlns:a16="http://schemas.microsoft.com/office/drawing/2014/main" id="{19A1CAE7-FAF1-45A2-87D1-C53AADB65A5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550" name="Text Box 1">
          <a:extLst>
            <a:ext uri="{FF2B5EF4-FFF2-40B4-BE49-F238E27FC236}">
              <a16:creationId xmlns:a16="http://schemas.microsoft.com/office/drawing/2014/main" id="{320AD923-2F01-4330-89BC-3A9C0B1ACCA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551" name="Text Box 1">
          <a:extLst>
            <a:ext uri="{FF2B5EF4-FFF2-40B4-BE49-F238E27FC236}">
              <a16:creationId xmlns:a16="http://schemas.microsoft.com/office/drawing/2014/main" id="{563164D3-32AA-46E9-902A-9C90F624318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552" name="Text Box 1">
          <a:extLst>
            <a:ext uri="{FF2B5EF4-FFF2-40B4-BE49-F238E27FC236}">
              <a16:creationId xmlns:a16="http://schemas.microsoft.com/office/drawing/2014/main" id="{8B912702-7043-439E-8F4F-2F16B4397E8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553" name="Text Box 1">
          <a:extLst>
            <a:ext uri="{FF2B5EF4-FFF2-40B4-BE49-F238E27FC236}">
              <a16:creationId xmlns:a16="http://schemas.microsoft.com/office/drawing/2014/main" id="{35976A71-6443-460A-82A0-9F059A3B196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54" name="Text Box 1">
          <a:extLst>
            <a:ext uri="{FF2B5EF4-FFF2-40B4-BE49-F238E27FC236}">
              <a16:creationId xmlns:a16="http://schemas.microsoft.com/office/drawing/2014/main" id="{D6FE29AD-C09A-4089-A95E-10F3FF9568B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55" name="Text Box 1">
          <a:extLst>
            <a:ext uri="{FF2B5EF4-FFF2-40B4-BE49-F238E27FC236}">
              <a16:creationId xmlns:a16="http://schemas.microsoft.com/office/drawing/2014/main" id="{8395BA0F-FC2B-4CB9-9078-22D3F225AA0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56" name="Text Box 1">
          <a:extLst>
            <a:ext uri="{FF2B5EF4-FFF2-40B4-BE49-F238E27FC236}">
              <a16:creationId xmlns:a16="http://schemas.microsoft.com/office/drawing/2014/main" id="{0A8182E8-E54D-42CA-A573-AB1DDC232C2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57" name="Text Box 1">
          <a:extLst>
            <a:ext uri="{FF2B5EF4-FFF2-40B4-BE49-F238E27FC236}">
              <a16:creationId xmlns:a16="http://schemas.microsoft.com/office/drawing/2014/main" id="{194A3079-7AEB-4EE9-979D-1D217775BB8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58" name="Text Box 1">
          <a:extLst>
            <a:ext uri="{FF2B5EF4-FFF2-40B4-BE49-F238E27FC236}">
              <a16:creationId xmlns:a16="http://schemas.microsoft.com/office/drawing/2014/main" id="{E9461BB5-CDD4-4C3D-82AE-F91EF5E74DE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59" name="Text Box 1">
          <a:extLst>
            <a:ext uri="{FF2B5EF4-FFF2-40B4-BE49-F238E27FC236}">
              <a16:creationId xmlns:a16="http://schemas.microsoft.com/office/drawing/2014/main" id="{45B7A8EE-7B9E-4BB9-94EF-0DACDB9E065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60" name="Text Box 1">
          <a:extLst>
            <a:ext uri="{FF2B5EF4-FFF2-40B4-BE49-F238E27FC236}">
              <a16:creationId xmlns:a16="http://schemas.microsoft.com/office/drawing/2014/main" id="{394CBFD5-D896-40E4-8575-2F224C16680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61" name="Text Box 1">
          <a:extLst>
            <a:ext uri="{FF2B5EF4-FFF2-40B4-BE49-F238E27FC236}">
              <a16:creationId xmlns:a16="http://schemas.microsoft.com/office/drawing/2014/main" id="{C0B4B148-8AA3-4357-A65F-36B7B3F5A9D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62" name="Text Box 1">
          <a:extLst>
            <a:ext uri="{FF2B5EF4-FFF2-40B4-BE49-F238E27FC236}">
              <a16:creationId xmlns:a16="http://schemas.microsoft.com/office/drawing/2014/main" id="{6BAE9EA2-1BFB-4A31-9230-F1A972A639D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63" name="Text Box 1">
          <a:extLst>
            <a:ext uri="{FF2B5EF4-FFF2-40B4-BE49-F238E27FC236}">
              <a16:creationId xmlns:a16="http://schemas.microsoft.com/office/drawing/2014/main" id="{6C49E58C-EA59-4FF0-8807-289045D8B51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64" name="Text Box 1">
          <a:extLst>
            <a:ext uri="{FF2B5EF4-FFF2-40B4-BE49-F238E27FC236}">
              <a16:creationId xmlns:a16="http://schemas.microsoft.com/office/drawing/2014/main" id="{5F85EC7A-DEFE-4EE9-8845-3DCA3BD7B17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65" name="Text Box 1">
          <a:extLst>
            <a:ext uri="{FF2B5EF4-FFF2-40B4-BE49-F238E27FC236}">
              <a16:creationId xmlns:a16="http://schemas.microsoft.com/office/drawing/2014/main" id="{1312215E-AA41-4F1D-8E1D-366DDA4CE91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66" name="Text Box 1">
          <a:extLst>
            <a:ext uri="{FF2B5EF4-FFF2-40B4-BE49-F238E27FC236}">
              <a16:creationId xmlns:a16="http://schemas.microsoft.com/office/drawing/2014/main" id="{2D0360F9-993A-455C-950A-5886382718C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67" name="Text Box 1">
          <a:extLst>
            <a:ext uri="{FF2B5EF4-FFF2-40B4-BE49-F238E27FC236}">
              <a16:creationId xmlns:a16="http://schemas.microsoft.com/office/drawing/2014/main" id="{E3307ECD-F44D-43D6-A2EA-EB4C6897F62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68" name="Text Box 1">
          <a:extLst>
            <a:ext uri="{FF2B5EF4-FFF2-40B4-BE49-F238E27FC236}">
              <a16:creationId xmlns:a16="http://schemas.microsoft.com/office/drawing/2014/main" id="{44FFF571-F643-4CC1-9833-EDE509C720E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69" name="Text Box 1">
          <a:extLst>
            <a:ext uri="{FF2B5EF4-FFF2-40B4-BE49-F238E27FC236}">
              <a16:creationId xmlns:a16="http://schemas.microsoft.com/office/drawing/2014/main" id="{239A50D0-2D91-4846-AF46-DC2F4818471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70" name="Text Box 1">
          <a:extLst>
            <a:ext uri="{FF2B5EF4-FFF2-40B4-BE49-F238E27FC236}">
              <a16:creationId xmlns:a16="http://schemas.microsoft.com/office/drawing/2014/main" id="{02137AFE-336E-4D6D-AE62-1AC6F18E58C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71" name="Text Box 1">
          <a:extLst>
            <a:ext uri="{FF2B5EF4-FFF2-40B4-BE49-F238E27FC236}">
              <a16:creationId xmlns:a16="http://schemas.microsoft.com/office/drawing/2014/main" id="{C61238F8-272F-4459-9A10-53DB36D2B34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72" name="Text Box 1">
          <a:extLst>
            <a:ext uri="{FF2B5EF4-FFF2-40B4-BE49-F238E27FC236}">
              <a16:creationId xmlns:a16="http://schemas.microsoft.com/office/drawing/2014/main" id="{87D0BF6D-8FAB-443D-AB5B-54DEF835392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73" name="Text Box 1">
          <a:extLst>
            <a:ext uri="{FF2B5EF4-FFF2-40B4-BE49-F238E27FC236}">
              <a16:creationId xmlns:a16="http://schemas.microsoft.com/office/drawing/2014/main" id="{4741BDE1-0C43-4AA5-B088-A97EAC2004B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74" name="Text Box 1">
          <a:extLst>
            <a:ext uri="{FF2B5EF4-FFF2-40B4-BE49-F238E27FC236}">
              <a16:creationId xmlns:a16="http://schemas.microsoft.com/office/drawing/2014/main" id="{88DCCE4C-24CD-4012-95C4-04074C484EE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75" name="Text Box 1">
          <a:extLst>
            <a:ext uri="{FF2B5EF4-FFF2-40B4-BE49-F238E27FC236}">
              <a16:creationId xmlns:a16="http://schemas.microsoft.com/office/drawing/2014/main" id="{88D79EFB-25F9-4B30-88EB-1021EFC57A8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76" name="Text Box 1">
          <a:extLst>
            <a:ext uri="{FF2B5EF4-FFF2-40B4-BE49-F238E27FC236}">
              <a16:creationId xmlns:a16="http://schemas.microsoft.com/office/drawing/2014/main" id="{89BE4470-6E8B-457A-8237-C969B10158C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77" name="Text Box 1">
          <a:extLst>
            <a:ext uri="{FF2B5EF4-FFF2-40B4-BE49-F238E27FC236}">
              <a16:creationId xmlns:a16="http://schemas.microsoft.com/office/drawing/2014/main" id="{FA16F566-7CF0-41D0-810B-548D56D3997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78" name="Text Box 1">
          <a:extLst>
            <a:ext uri="{FF2B5EF4-FFF2-40B4-BE49-F238E27FC236}">
              <a16:creationId xmlns:a16="http://schemas.microsoft.com/office/drawing/2014/main" id="{ADDDCBC1-BA77-4786-8AED-8C85248566A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79" name="Text Box 1">
          <a:extLst>
            <a:ext uri="{FF2B5EF4-FFF2-40B4-BE49-F238E27FC236}">
              <a16:creationId xmlns:a16="http://schemas.microsoft.com/office/drawing/2014/main" id="{0F5F810F-7EE7-49B7-8EFA-484509A0400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80" name="Text Box 1">
          <a:extLst>
            <a:ext uri="{FF2B5EF4-FFF2-40B4-BE49-F238E27FC236}">
              <a16:creationId xmlns:a16="http://schemas.microsoft.com/office/drawing/2014/main" id="{21686001-CA2A-4418-BAFC-2CC9B19CCDA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81" name="Text Box 1">
          <a:extLst>
            <a:ext uri="{FF2B5EF4-FFF2-40B4-BE49-F238E27FC236}">
              <a16:creationId xmlns:a16="http://schemas.microsoft.com/office/drawing/2014/main" id="{E5BE3A2D-D875-41A8-B24B-CC3C1A0CA8C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82" name="Text Box 1">
          <a:extLst>
            <a:ext uri="{FF2B5EF4-FFF2-40B4-BE49-F238E27FC236}">
              <a16:creationId xmlns:a16="http://schemas.microsoft.com/office/drawing/2014/main" id="{CE7745B5-B568-412E-A251-1E688445594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83" name="Text Box 1">
          <a:extLst>
            <a:ext uri="{FF2B5EF4-FFF2-40B4-BE49-F238E27FC236}">
              <a16:creationId xmlns:a16="http://schemas.microsoft.com/office/drawing/2014/main" id="{5F786EA6-0C7C-41E3-8A36-AED76D64BE8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84" name="Text Box 1">
          <a:extLst>
            <a:ext uri="{FF2B5EF4-FFF2-40B4-BE49-F238E27FC236}">
              <a16:creationId xmlns:a16="http://schemas.microsoft.com/office/drawing/2014/main" id="{3828C592-BBB9-456C-B75E-2449CD8949B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85" name="Text Box 1">
          <a:extLst>
            <a:ext uri="{FF2B5EF4-FFF2-40B4-BE49-F238E27FC236}">
              <a16:creationId xmlns:a16="http://schemas.microsoft.com/office/drawing/2014/main" id="{F68B7DAA-1B79-44AC-9637-D661A596390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86" name="Text Box 1">
          <a:extLst>
            <a:ext uri="{FF2B5EF4-FFF2-40B4-BE49-F238E27FC236}">
              <a16:creationId xmlns:a16="http://schemas.microsoft.com/office/drawing/2014/main" id="{913C849E-FCBD-4467-938A-17A96129FC7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87" name="Text Box 1">
          <a:extLst>
            <a:ext uri="{FF2B5EF4-FFF2-40B4-BE49-F238E27FC236}">
              <a16:creationId xmlns:a16="http://schemas.microsoft.com/office/drawing/2014/main" id="{F0579DDD-9DF5-45F2-840A-0787FBC13AE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88" name="Text Box 1">
          <a:extLst>
            <a:ext uri="{FF2B5EF4-FFF2-40B4-BE49-F238E27FC236}">
              <a16:creationId xmlns:a16="http://schemas.microsoft.com/office/drawing/2014/main" id="{F266E672-3EF4-4DDC-A5DB-587AADA61F2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89" name="Text Box 1">
          <a:extLst>
            <a:ext uri="{FF2B5EF4-FFF2-40B4-BE49-F238E27FC236}">
              <a16:creationId xmlns:a16="http://schemas.microsoft.com/office/drawing/2014/main" id="{4FB15510-0F05-40EC-9723-3499008FDE1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90" name="Text Box 1">
          <a:extLst>
            <a:ext uri="{FF2B5EF4-FFF2-40B4-BE49-F238E27FC236}">
              <a16:creationId xmlns:a16="http://schemas.microsoft.com/office/drawing/2014/main" id="{EC1F8DC0-D583-4B4C-B885-EDB28070DC3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91" name="Text Box 1">
          <a:extLst>
            <a:ext uri="{FF2B5EF4-FFF2-40B4-BE49-F238E27FC236}">
              <a16:creationId xmlns:a16="http://schemas.microsoft.com/office/drawing/2014/main" id="{A912EF78-9C90-451F-86FA-18FDE5509EF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92" name="Text Box 1">
          <a:extLst>
            <a:ext uri="{FF2B5EF4-FFF2-40B4-BE49-F238E27FC236}">
              <a16:creationId xmlns:a16="http://schemas.microsoft.com/office/drawing/2014/main" id="{BE3065CE-96E9-4B55-B60C-EC6D0CE1122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593" name="Text Box 1">
          <a:extLst>
            <a:ext uri="{FF2B5EF4-FFF2-40B4-BE49-F238E27FC236}">
              <a16:creationId xmlns:a16="http://schemas.microsoft.com/office/drawing/2014/main" id="{095969F3-0BE4-4074-9670-00EE308BE43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94" name="Text Box 1">
          <a:extLst>
            <a:ext uri="{FF2B5EF4-FFF2-40B4-BE49-F238E27FC236}">
              <a16:creationId xmlns:a16="http://schemas.microsoft.com/office/drawing/2014/main" id="{210A2AFA-9DB4-4323-ACAD-14F897DFC97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95" name="Text Box 1">
          <a:extLst>
            <a:ext uri="{FF2B5EF4-FFF2-40B4-BE49-F238E27FC236}">
              <a16:creationId xmlns:a16="http://schemas.microsoft.com/office/drawing/2014/main" id="{BA1B2901-28F2-4AE3-9CEE-FD0449D805D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596" name="Text Box 1">
          <a:extLst>
            <a:ext uri="{FF2B5EF4-FFF2-40B4-BE49-F238E27FC236}">
              <a16:creationId xmlns:a16="http://schemas.microsoft.com/office/drawing/2014/main" id="{456392C0-587A-4B33-8458-3EF3FB269F8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597" name="Text Box 1">
          <a:extLst>
            <a:ext uri="{FF2B5EF4-FFF2-40B4-BE49-F238E27FC236}">
              <a16:creationId xmlns:a16="http://schemas.microsoft.com/office/drawing/2014/main" id="{C0C7DAE9-289E-47D7-9703-5F9CB90F231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98" name="Text Box 1">
          <a:extLst>
            <a:ext uri="{FF2B5EF4-FFF2-40B4-BE49-F238E27FC236}">
              <a16:creationId xmlns:a16="http://schemas.microsoft.com/office/drawing/2014/main" id="{C2FA1BFE-4148-4C70-A267-575C725E905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599" name="Text Box 1">
          <a:extLst>
            <a:ext uri="{FF2B5EF4-FFF2-40B4-BE49-F238E27FC236}">
              <a16:creationId xmlns:a16="http://schemas.microsoft.com/office/drawing/2014/main" id="{769A363C-CEE7-44F4-84BE-6A86A68D306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00" name="Text Box 1">
          <a:extLst>
            <a:ext uri="{FF2B5EF4-FFF2-40B4-BE49-F238E27FC236}">
              <a16:creationId xmlns:a16="http://schemas.microsoft.com/office/drawing/2014/main" id="{63280711-7CE9-404C-9006-F0B95BF2612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01" name="Text Box 1">
          <a:extLst>
            <a:ext uri="{FF2B5EF4-FFF2-40B4-BE49-F238E27FC236}">
              <a16:creationId xmlns:a16="http://schemas.microsoft.com/office/drawing/2014/main" id="{A4C2AB82-9D22-4BD7-8080-01EA3D7F0A7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602" name="Text Box 1">
          <a:extLst>
            <a:ext uri="{FF2B5EF4-FFF2-40B4-BE49-F238E27FC236}">
              <a16:creationId xmlns:a16="http://schemas.microsoft.com/office/drawing/2014/main" id="{51F6841B-B169-4FFA-AD21-418BCAF0030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03" name="Text Box 1">
          <a:extLst>
            <a:ext uri="{FF2B5EF4-FFF2-40B4-BE49-F238E27FC236}">
              <a16:creationId xmlns:a16="http://schemas.microsoft.com/office/drawing/2014/main" id="{C107BFA4-B0A2-4C30-854E-7EC1DBD1840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604" name="Text Box 1">
          <a:extLst>
            <a:ext uri="{FF2B5EF4-FFF2-40B4-BE49-F238E27FC236}">
              <a16:creationId xmlns:a16="http://schemas.microsoft.com/office/drawing/2014/main" id="{D5E44B7D-0FCF-49CE-B147-0A9A5E4E0F3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05" name="Text Box 1">
          <a:extLst>
            <a:ext uri="{FF2B5EF4-FFF2-40B4-BE49-F238E27FC236}">
              <a16:creationId xmlns:a16="http://schemas.microsoft.com/office/drawing/2014/main" id="{3F5C8A67-FD8A-4B43-98F5-C75D1B498FD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06" name="Text Box 1">
          <a:extLst>
            <a:ext uri="{FF2B5EF4-FFF2-40B4-BE49-F238E27FC236}">
              <a16:creationId xmlns:a16="http://schemas.microsoft.com/office/drawing/2014/main" id="{95B47BA8-9B06-4FC9-BB3B-17141D6AF63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07" name="Text Box 1">
          <a:extLst>
            <a:ext uri="{FF2B5EF4-FFF2-40B4-BE49-F238E27FC236}">
              <a16:creationId xmlns:a16="http://schemas.microsoft.com/office/drawing/2014/main" id="{51781EFF-0683-4EA2-BAB0-B13FC89346E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08" name="Text Box 1">
          <a:extLst>
            <a:ext uri="{FF2B5EF4-FFF2-40B4-BE49-F238E27FC236}">
              <a16:creationId xmlns:a16="http://schemas.microsoft.com/office/drawing/2014/main" id="{2F23EE67-B71E-4F7E-B967-92A799B963C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09" name="Text Box 1">
          <a:extLst>
            <a:ext uri="{FF2B5EF4-FFF2-40B4-BE49-F238E27FC236}">
              <a16:creationId xmlns:a16="http://schemas.microsoft.com/office/drawing/2014/main" id="{ABDAE790-ECF9-4FC3-B7C5-062EACF083A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610" name="Text Box 1">
          <a:extLst>
            <a:ext uri="{FF2B5EF4-FFF2-40B4-BE49-F238E27FC236}">
              <a16:creationId xmlns:a16="http://schemas.microsoft.com/office/drawing/2014/main" id="{4489EA42-5EA2-489C-8A8F-9EB803D21C8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11" name="Text Box 1">
          <a:extLst>
            <a:ext uri="{FF2B5EF4-FFF2-40B4-BE49-F238E27FC236}">
              <a16:creationId xmlns:a16="http://schemas.microsoft.com/office/drawing/2014/main" id="{77E41CDF-666F-46DC-8334-503FCDC0BB3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612" name="Text Box 1">
          <a:extLst>
            <a:ext uri="{FF2B5EF4-FFF2-40B4-BE49-F238E27FC236}">
              <a16:creationId xmlns:a16="http://schemas.microsoft.com/office/drawing/2014/main" id="{CD74508D-4805-4F19-B704-7DA5794D0B8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13" name="Text Box 1">
          <a:extLst>
            <a:ext uri="{FF2B5EF4-FFF2-40B4-BE49-F238E27FC236}">
              <a16:creationId xmlns:a16="http://schemas.microsoft.com/office/drawing/2014/main" id="{5F8F34F4-AFCF-438F-8CC1-E6479D7B6A8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14" name="Text Box 1">
          <a:extLst>
            <a:ext uri="{FF2B5EF4-FFF2-40B4-BE49-F238E27FC236}">
              <a16:creationId xmlns:a16="http://schemas.microsoft.com/office/drawing/2014/main" id="{68DBDB92-EE27-4792-9968-FA943887A97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15" name="Text Box 1">
          <a:extLst>
            <a:ext uri="{FF2B5EF4-FFF2-40B4-BE49-F238E27FC236}">
              <a16:creationId xmlns:a16="http://schemas.microsoft.com/office/drawing/2014/main" id="{FD7F85B7-DB76-416D-BB90-484C8252137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16" name="Text Box 1">
          <a:extLst>
            <a:ext uri="{FF2B5EF4-FFF2-40B4-BE49-F238E27FC236}">
              <a16:creationId xmlns:a16="http://schemas.microsoft.com/office/drawing/2014/main" id="{8A139F31-9A0C-47A2-BD25-3A6B02BC8F7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17" name="Text Box 1">
          <a:extLst>
            <a:ext uri="{FF2B5EF4-FFF2-40B4-BE49-F238E27FC236}">
              <a16:creationId xmlns:a16="http://schemas.microsoft.com/office/drawing/2014/main" id="{8749BEE3-A329-46D9-B76B-0C319CCFE7C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618" name="Text Box 1">
          <a:extLst>
            <a:ext uri="{FF2B5EF4-FFF2-40B4-BE49-F238E27FC236}">
              <a16:creationId xmlns:a16="http://schemas.microsoft.com/office/drawing/2014/main" id="{4236DBC7-15B8-4950-8849-4896D657334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19" name="Text Box 1">
          <a:extLst>
            <a:ext uri="{FF2B5EF4-FFF2-40B4-BE49-F238E27FC236}">
              <a16:creationId xmlns:a16="http://schemas.microsoft.com/office/drawing/2014/main" id="{7A01E7E0-7207-49C0-8F49-6952822611A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620" name="Text Box 1">
          <a:extLst>
            <a:ext uri="{FF2B5EF4-FFF2-40B4-BE49-F238E27FC236}">
              <a16:creationId xmlns:a16="http://schemas.microsoft.com/office/drawing/2014/main" id="{B84F0A3C-CB6A-4FD5-B5F5-FFD45524205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21" name="Text Box 1">
          <a:extLst>
            <a:ext uri="{FF2B5EF4-FFF2-40B4-BE49-F238E27FC236}">
              <a16:creationId xmlns:a16="http://schemas.microsoft.com/office/drawing/2014/main" id="{EBC568ED-0F76-4D89-8140-CB316D965D1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22" name="Text Box 1">
          <a:extLst>
            <a:ext uri="{FF2B5EF4-FFF2-40B4-BE49-F238E27FC236}">
              <a16:creationId xmlns:a16="http://schemas.microsoft.com/office/drawing/2014/main" id="{DF473D9B-ABF8-4DDE-8465-58F863DD8C9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23" name="Text Box 1">
          <a:extLst>
            <a:ext uri="{FF2B5EF4-FFF2-40B4-BE49-F238E27FC236}">
              <a16:creationId xmlns:a16="http://schemas.microsoft.com/office/drawing/2014/main" id="{55CB8DBC-BB3B-407C-96AD-A0A851DDD23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24" name="Text Box 1">
          <a:extLst>
            <a:ext uri="{FF2B5EF4-FFF2-40B4-BE49-F238E27FC236}">
              <a16:creationId xmlns:a16="http://schemas.microsoft.com/office/drawing/2014/main" id="{9C756EBE-0FC3-41CD-8512-C7CB6A5215F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25" name="Text Box 1">
          <a:extLst>
            <a:ext uri="{FF2B5EF4-FFF2-40B4-BE49-F238E27FC236}">
              <a16:creationId xmlns:a16="http://schemas.microsoft.com/office/drawing/2014/main" id="{8A61C9E5-D1E1-4F65-BB98-6CA4807806C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626" name="Text Box 1">
          <a:extLst>
            <a:ext uri="{FF2B5EF4-FFF2-40B4-BE49-F238E27FC236}">
              <a16:creationId xmlns:a16="http://schemas.microsoft.com/office/drawing/2014/main" id="{442159BC-53C9-4621-AE1C-4B03DDDDCA0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27" name="Text Box 1">
          <a:extLst>
            <a:ext uri="{FF2B5EF4-FFF2-40B4-BE49-F238E27FC236}">
              <a16:creationId xmlns:a16="http://schemas.microsoft.com/office/drawing/2014/main" id="{11D4467B-EB6A-4C64-9BC9-0F49AEB1039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628" name="Text Box 1">
          <a:extLst>
            <a:ext uri="{FF2B5EF4-FFF2-40B4-BE49-F238E27FC236}">
              <a16:creationId xmlns:a16="http://schemas.microsoft.com/office/drawing/2014/main" id="{B398F31A-1586-4C04-AF07-F580EFE75DC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29" name="Text Box 1">
          <a:extLst>
            <a:ext uri="{FF2B5EF4-FFF2-40B4-BE49-F238E27FC236}">
              <a16:creationId xmlns:a16="http://schemas.microsoft.com/office/drawing/2014/main" id="{24E160BC-D300-4208-82BE-FBD38B369FC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30" name="Text Box 1">
          <a:extLst>
            <a:ext uri="{FF2B5EF4-FFF2-40B4-BE49-F238E27FC236}">
              <a16:creationId xmlns:a16="http://schemas.microsoft.com/office/drawing/2014/main" id="{67793C65-8411-455B-9258-C8AC99110DD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31" name="Text Box 1">
          <a:extLst>
            <a:ext uri="{FF2B5EF4-FFF2-40B4-BE49-F238E27FC236}">
              <a16:creationId xmlns:a16="http://schemas.microsoft.com/office/drawing/2014/main" id="{76D9ADD1-61A5-4E92-94C8-66256EC7271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32" name="Text Box 1">
          <a:extLst>
            <a:ext uri="{FF2B5EF4-FFF2-40B4-BE49-F238E27FC236}">
              <a16:creationId xmlns:a16="http://schemas.microsoft.com/office/drawing/2014/main" id="{92E08632-3176-4FED-8118-CF38867AE2F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33" name="Text Box 1">
          <a:extLst>
            <a:ext uri="{FF2B5EF4-FFF2-40B4-BE49-F238E27FC236}">
              <a16:creationId xmlns:a16="http://schemas.microsoft.com/office/drawing/2014/main" id="{D2DA2163-22BA-432E-AD75-A38B03C1663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34" name="Text Box 1">
          <a:extLst>
            <a:ext uri="{FF2B5EF4-FFF2-40B4-BE49-F238E27FC236}">
              <a16:creationId xmlns:a16="http://schemas.microsoft.com/office/drawing/2014/main" id="{387592D5-0C6A-4F2A-B193-FC66E68E857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35" name="Text Box 1">
          <a:extLst>
            <a:ext uri="{FF2B5EF4-FFF2-40B4-BE49-F238E27FC236}">
              <a16:creationId xmlns:a16="http://schemas.microsoft.com/office/drawing/2014/main" id="{D8D9A849-7312-4E25-B138-B99E83C5A47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36" name="Text Box 1">
          <a:extLst>
            <a:ext uri="{FF2B5EF4-FFF2-40B4-BE49-F238E27FC236}">
              <a16:creationId xmlns:a16="http://schemas.microsoft.com/office/drawing/2014/main" id="{638E8C65-661F-4F08-BE69-0222153EBA9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37" name="Text Box 1">
          <a:extLst>
            <a:ext uri="{FF2B5EF4-FFF2-40B4-BE49-F238E27FC236}">
              <a16:creationId xmlns:a16="http://schemas.microsoft.com/office/drawing/2014/main" id="{75D2C9B7-E807-46B5-8BEC-918B5A3A4FE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38" name="Text Box 1">
          <a:extLst>
            <a:ext uri="{FF2B5EF4-FFF2-40B4-BE49-F238E27FC236}">
              <a16:creationId xmlns:a16="http://schemas.microsoft.com/office/drawing/2014/main" id="{62CBC0E0-FC20-45F0-B76B-706967C44C6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39" name="Text Box 1">
          <a:extLst>
            <a:ext uri="{FF2B5EF4-FFF2-40B4-BE49-F238E27FC236}">
              <a16:creationId xmlns:a16="http://schemas.microsoft.com/office/drawing/2014/main" id="{E7C3A094-0DF0-459B-AD9E-F15E23D6355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40" name="Text Box 1">
          <a:extLst>
            <a:ext uri="{FF2B5EF4-FFF2-40B4-BE49-F238E27FC236}">
              <a16:creationId xmlns:a16="http://schemas.microsoft.com/office/drawing/2014/main" id="{AB5A0658-455F-4319-89ED-93856D389B0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41" name="Text Box 1">
          <a:extLst>
            <a:ext uri="{FF2B5EF4-FFF2-40B4-BE49-F238E27FC236}">
              <a16:creationId xmlns:a16="http://schemas.microsoft.com/office/drawing/2014/main" id="{E425CB63-7E9A-4852-8527-55A3D998061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42" name="Text Box 1">
          <a:extLst>
            <a:ext uri="{FF2B5EF4-FFF2-40B4-BE49-F238E27FC236}">
              <a16:creationId xmlns:a16="http://schemas.microsoft.com/office/drawing/2014/main" id="{6ED35043-8C91-4119-AEE6-7CB65EF99B7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43" name="Text Box 1">
          <a:extLst>
            <a:ext uri="{FF2B5EF4-FFF2-40B4-BE49-F238E27FC236}">
              <a16:creationId xmlns:a16="http://schemas.microsoft.com/office/drawing/2014/main" id="{64570419-42D2-4FC9-B990-0F6488E8073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44" name="Text Box 1">
          <a:extLst>
            <a:ext uri="{FF2B5EF4-FFF2-40B4-BE49-F238E27FC236}">
              <a16:creationId xmlns:a16="http://schemas.microsoft.com/office/drawing/2014/main" id="{2E0339EF-AFAA-4529-87D0-564B700F006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45" name="Text Box 1">
          <a:extLst>
            <a:ext uri="{FF2B5EF4-FFF2-40B4-BE49-F238E27FC236}">
              <a16:creationId xmlns:a16="http://schemas.microsoft.com/office/drawing/2014/main" id="{6CE55CCB-74C3-4CB7-9E59-262ECB9FC0D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46" name="Text Box 1">
          <a:extLst>
            <a:ext uri="{FF2B5EF4-FFF2-40B4-BE49-F238E27FC236}">
              <a16:creationId xmlns:a16="http://schemas.microsoft.com/office/drawing/2014/main" id="{DB355439-B3DD-457C-9081-3229360BEF1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47" name="Text Box 1">
          <a:extLst>
            <a:ext uri="{FF2B5EF4-FFF2-40B4-BE49-F238E27FC236}">
              <a16:creationId xmlns:a16="http://schemas.microsoft.com/office/drawing/2014/main" id="{A6507B91-7518-41A1-A48D-6B7D225D213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48" name="Text Box 1">
          <a:extLst>
            <a:ext uri="{FF2B5EF4-FFF2-40B4-BE49-F238E27FC236}">
              <a16:creationId xmlns:a16="http://schemas.microsoft.com/office/drawing/2014/main" id="{0CEBB03F-699C-463F-AB9A-A7204DC9239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49" name="Text Box 1">
          <a:extLst>
            <a:ext uri="{FF2B5EF4-FFF2-40B4-BE49-F238E27FC236}">
              <a16:creationId xmlns:a16="http://schemas.microsoft.com/office/drawing/2014/main" id="{32B87FD2-7865-4843-B4E1-E7A69306F5D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50" name="Text Box 1">
          <a:extLst>
            <a:ext uri="{FF2B5EF4-FFF2-40B4-BE49-F238E27FC236}">
              <a16:creationId xmlns:a16="http://schemas.microsoft.com/office/drawing/2014/main" id="{761A9840-98DE-456D-94F4-72E53D00907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51" name="Text Box 1">
          <a:extLst>
            <a:ext uri="{FF2B5EF4-FFF2-40B4-BE49-F238E27FC236}">
              <a16:creationId xmlns:a16="http://schemas.microsoft.com/office/drawing/2014/main" id="{BBAA8EAD-86DC-4FFF-95B1-F8FDE25946D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52" name="Text Box 1">
          <a:extLst>
            <a:ext uri="{FF2B5EF4-FFF2-40B4-BE49-F238E27FC236}">
              <a16:creationId xmlns:a16="http://schemas.microsoft.com/office/drawing/2014/main" id="{E4B68EB8-E8F6-4695-B710-FF6A3A4ABF1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53" name="Text Box 1">
          <a:extLst>
            <a:ext uri="{FF2B5EF4-FFF2-40B4-BE49-F238E27FC236}">
              <a16:creationId xmlns:a16="http://schemas.microsoft.com/office/drawing/2014/main" id="{CC61F155-68B1-4211-B735-E5DDAEF45B2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54" name="Text Box 1">
          <a:extLst>
            <a:ext uri="{FF2B5EF4-FFF2-40B4-BE49-F238E27FC236}">
              <a16:creationId xmlns:a16="http://schemas.microsoft.com/office/drawing/2014/main" id="{50091EC6-ADA8-455A-B211-388041C95F6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55" name="Text Box 1">
          <a:extLst>
            <a:ext uri="{FF2B5EF4-FFF2-40B4-BE49-F238E27FC236}">
              <a16:creationId xmlns:a16="http://schemas.microsoft.com/office/drawing/2014/main" id="{93F52E42-C4FD-4043-8E38-A1EF6D85856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56" name="Text Box 1">
          <a:extLst>
            <a:ext uri="{FF2B5EF4-FFF2-40B4-BE49-F238E27FC236}">
              <a16:creationId xmlns:a16="http://schemas.microsoft.com/office/drawing/2014/main" id="{030199B2-3BE0-474E-9178-AD20A333860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57" name="Text Box 1">
          <a:extLst>
            <a:ext uri="{FF2B5EF4-FFF2-40B4-BE49-F238E27FC236}">
              <a16:creationId xmlns:a16="http://schemas.microsoft.com/office/drawing/2014/main" id="{B29325BF-DAC1-4B6B-8A03-8CD112B8482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58" name="Text Box 1">
          <a:extLst>
            <a:ext uri="{FF2B5EF4-FFF2-40B4-BE49-F238E27FC236}">
              <a16:creationId xmlns:a16="http://schemas.microsoft.com/office/drawing/2014/main" id="{958D8C3A-BAFB-4E4C-B3E3-93D8C695DDE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59" name="Text Box 1">
          <a:extLst>
            <a:ext uri="{FF2B5EF4-FFF2-40B4-BE49-F238E27FC236}">
              <a16:creationId xmlns:a16="http://schemas.microsoft.com/office/drawing/2014/main" id="{E1CEC051-3BE6-4789-9E4D-E0843E76867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60" name="Text Box 1">
          <a:extLst>
            <a:ext uri="{FF2B5EF4-FFF2-40B4-BE49-F238E27FC236}">
              <a16:creationId xmlns:a16="http://schemas.microsoft.com/office/drawing/2014/main" id="{BCE2868A-A06A-4C25-9924-7A2B5C297ED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61" name="Text Box 1">
          <a:extLst>
            <a:ext uri="{FF2B5EF4-FFF2-40B4-BE49-F238E27FC236}">
              <a16:creationId xmlns:a16="http://schemas.microsoft.com/office/drawing/2014/main" id="{7FB851C4-A607-472F-9381-869271AA0F5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62" name="Text Box 1">
          <a:extLst>
            <a:ext uri="{FF2B5EF4-FFF2-40B4-BE49-F238E27FC236}">
              <a16:creationId xmlns:a16="http://schemas.microsoft.com/office/drawing/2014/main" id="{A4F9BC45-F262-479E-8EB0-4A7153D82F7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63" name="Text Box 1">
          <a:extLst>
            <a:ext uri="{FF2B5EF4-FFF2-40B4-BE49-F238E27FC236}">
              <a16:creationId xmlns:a16="http://schemas.microsoft.com/office/drawing/2014/main" id="{9AF3F2EF-5937-4D18-A9C2-7B6AD76807A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64" name="Text Box 1">
          <a:extLst>
            <a:ext uri="{FF2B5EF4-FFF2-40B4-BE49-F238E27FC236}">
              <a16:creationId xmlns:a16="http://schemas.microsoft.com/office/drawing/2014/main" id="{D4865B27-BF35-4780-86BC-B9012E77F12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65" name="Text Box 1">
          <a:extLst>
            <a:ext uri="{FF2B5EF4-FFF2-40B4-BE49-F238E27FC236}">
              <a16:creationId xmlns:a16="http://schemas.microsoft.com/office/drawing/2014/main" id="{27E3DB39-BD96-49FA-AF46-F499B3326DD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66" name="Text Box 1">
          <a:extLst>
            <a:ext uri="{FF2B5EF4-FFF2-40B4-BE49-F238E27FC236}">
              <a16:creationId xmlns:a16="http://schemas.microsoft.com/office/drawing/2014/main" id="{9B916B67-F7B2-4F5F-B045-6D118A71B40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67" name="Text Box 1">
          <a:extLst>
            <a:ext uri="{FF2B5EF4-FFF2-40B4-BE49-F238E27FC236}">
              <a16:creationId xmlns:a16="http://schemas.microsoft.com/office/drawing/2014/main" id="{C5750E62-E22E-4560-91B3-AFCD54A5134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68" name="Text Box 1">
          <a:extLst>
            <a:ext uri="{FF2B5EF4-FFF2-40B4-BE49-F238E27FC236}">
              <a16:creationId xmlns:a16="http://schemas.microsoft.com/office/drawing/2014/main" id="{20C32C6C-8BE9-4FE8-B555-C4221F19A9F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69" name="Text Box 1">
          <a:extLst>
            <a:ext uri="{FF2B5EF4-FFF2-40B4-BE49-F238E27FC236}">
              <a16:creationId xmlns:a16="http://schemas.microsoft.com/office/drawing/2014/main" id="{7D37D2B2-1D81-4781-916A-D1E14B7535E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70" name="Text Box 1">
          <a:extLst>
            <a:ext uri="{FF2B5EF4-FFF2-40B4-BE49-F238E27FC236}">
              <a16:creationId xmlns:a16="http://schemas.microsoft.com/office/drawing/2014/main" id="{4007F9EE-37FA-4A75-8EAB-749CFE9197B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71" name="Text Box 1">
          <a:extLst>
            <a:ext uri="{FF2B5EF4-FFF2-40B4-BE49-F238E27FC236}">
              <a16:creationId xmlns:a16="http://schemas.microsoft.com/office/drawing/2014/main" id="{EE7AED83-2011-42CE-86D4-8D637C4565E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72" name="Text Box 1">
          <a:extLst>
            <a:ext uri="{FF2B5EF4-FFF2-40B4-BE49-F238E27FC236}">
              <a16:creationId xmlns:a16="http://schemas.microsoft.com/office/drawing/2014/main" id="{7100DDFA-1925-47D9-8F83-F2838BBB1C3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73" name="Text Box 1">
          <a:extLst>
            <a:ext uri="{FF2B5EF4-FFF2-40B4-BE49-F238E27FC236}">
              <a16:creationId xmlns:a16="http://schemas.microsoft.com/office/drawing/2014/main" id="{C9FD2E4F-33AE-438F-B59B-DD4665F1E49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74" name="Text Box 1">
          <a:extLst>
            <a:ext uri="{FF2B5EF4-FFF2-40B4-BE49-F238E27FC236}">
              <a16:creationId xmlns:a16="http://schemas.microsoft.com/office/drawing/2014/main" id="{AF401AAD-D6DC-4650-835E-98C2A274FEA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75" name="Text Box 1">
          <a:extLst>
            <a:ext uri="{FF2B5EF4-FFF2-40B4-BE49-F238E27FC236}">
              <a16:creationId xmlns:a16="http://schemas.microsoft.com/office/drawing/2014/main" id="{68931683-F06E-4954-AAB0-823F1E7B34C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76" name="Text Box 1">
          <a:extLst>
            <a:ext uri="{FF2B5EF4-FFF2-40B4-BE49-F238E27FC236}">
              <a16:creationId xmlns:a16="http://schemas.microsoft.com/office/drawing/2014/main" id="{5CE49AA2-3347-42CC-9F7B-7CDA0A36CC4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77" name="Text Box 1">
          <a:extLst>
            <a:ext uri="{FF2B5EF4-FFF2-40B4-BE49-F238E27FC236}">
              <a16:creationId xmlns:a16="http://schemas.microsoft.com/office/drawing/2014/main" id="{014B39B2-A019-4789-AAB1-873886AC1B4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78" name="Text Box 1">
          <a:extLst>
            <a:ext uri="{FF2B5EF4-FFF2-40B4-BE49-F238E27FC236}">
              <a16:creationId xmlns:a16="http://schemas.microsoft.com/office/drawing/2014/main" id="{0AED836E-C8D3-42FB-8B4C-D4E5E9A8FA4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79" name="Text Box 1">
          <a:extLst>
            <a:ext uri="{FF2B5EF4-FFF2-40B4-BE49-F238E27FC236}">
              <a16:creationId xmlns:a16="http://schemas.microsoft.com/office/drawing/2014/main" id="{BA39D6F9-EA61-4E69-B58B-749BD8D1D86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80" name="Text Box 1">
          <a:extLst>
            <a:ext uri="{FF2B5EF4-FFF2-40B4-BE49-F238E27FC236}">
              <a16:creationId xmlns:a16="http://schemas.microsoft.com/office/drawing/2014/main" id="{085E9383-C6D4-4059-97B4-2A3D5131F2C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81" name="Text Box 1">
          <a:extLst>
            <a:ext uri="{FF2B5EF4-FFF2-40B4-BE49-F238E27FC236}">
              <a16:creationId xmlns:a16="http://schemas.microsoft.com/office/drawing/2014/main" id="{D96C801C-8B97-46AE-90D9-9121A1EEDE3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82" name="Text Box 1">
          <a:extLst>
            <a:ext uri="{FF2B5EF4-FFF2-40B4-BE49-F238E27FC236}">
              <a16:creationId xmlns:a16="http://schemas.microsoft.com/office/drawing/2014/main" id="{228737C0-9F63-4869-A2ED-0854FF1DB3A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83" name="Text Box 1">
          <a:extLst>
            <a:ext uri="{FF2B5EF4-FFF2-40B4-BE49-F238E27FC236}">
              <a16:creationId xmlns:a16="http://schemas.microsoft.com/office/drawing/2014/main" id="{F79B6579-0A87-4059-93B7-A9C6A88E25A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84" name="Text Box 1">
          <a:extLst>
            <a:ext uri="{FF2B5EF4-FFF2-40B4-BE49-F238E27FC236}">
              <a16:creationId xmlns:a16="http://schemas.microsoft.com/office/drawing/2014/main" id="{B4FD4EE5-8677-4EA2-903E-06E099F3B77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85" name="Text Box 1">
          <a:extLst>
            <a:ext uri="{FF2B5EF4-FFF2-40B4-BE49-F238E27FC236}">
              <a16:creationId xmlns:a16="http://schemas.microsoft.com/office/drawing/2014/main" id="{B47A98AB-1ED7-467F-8D5E-C74E5F3670D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86" name="Text Box 1">
          <a:extLst>
            <a:ext uri="{FF2B5EF4-FFF2-40B4-BE49-F238E27FC236}">
              <a16:creationId xmlns:a16="http://schemas.microsoft.com/office/drawing/2014/main" id="{8D625F72-BD83-4683-B6FA-1539212BA23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87" name="Text Box 1">
          <a:extLst>
            <a:ext uri="{FF2B5EF4-FFF2-40B4-BE49-F238E27FC236}">
              <a16:creationId xmlns:a16="http://schemas.microsoft.com/office/drawing/2014/main" id="{4610E8FD-90F3-4C18-A222-DBA8788CF94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88" name="Text Box 1">
          <a:extLst>
            <a:ext uri="{FF2B5EF4-FFF2-40B4-BE49-F238E27FC236}">
              <a16:creationId xmlns:a16="http://schemas.microsoft.com/office/drawing/2014/main" id="{093B7436-CCBB-45BD-B79A-E7454B49096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89" name="Text Box 1">
          <a:extLst>
            <a:ext uri="{FF2B5EF4-FFF2-40B4-BE49-F238E27FC236}">
              <a16:creationId xmlns:a16="http://schemas.microsoft.com/office/drawing/2014/main" id="{F2D46748-1986-4553-ABA1-BD8F76B8C8F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90" name="Text Box 1">
          <a:extLst>
            <a:ext uri="{FF2B5EF4-FFF2-40B4-BE49-F238E27FC236}">
              <a16:creationId xmlns:a16="http://schemas.microsoft.com/office/drawing/2014/main" id="{CC247456-A1FC-499D-914C-680407A22A5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91" name="Text Box 1">
          <a:extLst>
            <a:ext uri="{FF2B5EF4-FFF2-40B4-BE49-F238E27FC236}">
              <a16:creationId xmlns:a16="http://schemas.microsoft.com/office/drawing/2014/main" id="{B6E80508-020C-4D52-BA3D-04A74D6E564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92" name="Text Box 1">
          <a:extLst>
            <a:ext uri="{FF2B5EF4-FFF2-40B4-BE49-F238E27FC236}">
              <a16:creationId xmlns:a16="http://schemas.microsoft.com/office/drawing/2014/main" id="{3446F9A3-97DD-4226-B79F-168A47F98A3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93" name="Text Box 1">
          <a:extLst>
            <a:ext uri="{FF2B5EF4-FFF2-40B4-BE49-F238E27FC236}">
              <a16:creationId xmlns:a16="http://schemas.microsoft.com/office/drawing/2014/main" id="{4D8B1420-7DB3-4DB9-9143-9D31443C96F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94" name="Text Box 1">
          <a:extLst>
            <a:ext uri="{FF2B5EF4-FFF2-40B4-BE49-F238E27FC236}">
              <a16:creationId xmlns:a16="http://schemas.microsoft.com/office/drawing/2014/main" id="{E98E03AF-0164-4ECC-A5EE-4B0224AC434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95" name="Text Box 1">
          <a:extLst>
            <a:ext uri="{FF2B5EF4-FFF2-40B4-BE49-F238E27FC236}">
              <a16:creationId xmlns:a16="http://schemas.microsoft.com/office/drawing/2014/main" id="{EEFEF85A-9732-4C6E-BFA0-8573159B5E1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96" name="Text Box 1">
          <a:extLst>
            <a:ext uri="{FF2B5EF4-FFF2-40B4-BE49-F238E27FC236}">
              <a16:creationId xmlns:a16="http://schemas.microsoft.com/office/drawing/2014/main" id="{237EACDA-8177-4BBC-9450-4FD6BF3C7D0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697" name="Text Box 1">
          <a:extLst>
            <a:ext uri="{FF2B5EF4-FFF2-40B4-BE49-F238E27FC236}">
              <a16:creationId xmlns:a16="http://schemas.microsoft.com/office/drawing/2014/main" id="{9A1ED9FD-6EBC-4B3C-9476-5B374C526ED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698" name="Text Box 1">
          <a:extLst>
            <a:ext uri="{FF2B5EF4-FFF2-40B4-BE49-F238E27FC236}">
              <a16:creationId xmlns:a16="http://schemas.microsoft.com/office/drawing/2014/main" id="{22BEB6FB-0568-42D2-8B80-EE79A384ADF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699" name="Text Box 1">
          <a:extLst>
            <a:ext uri="{FF2B5EF4-FFF2-40B4-BE49-F238E27FC236}">
              <a16:creationId xmlns:a16="http://schemas.microsoft.com/office/drawing/2014/main" id="{87DC073D-8F1A-435D-81B7-6175C86B531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00" name="Text Box 1">
          <a:extLst>
            <a:ext uri="{FF2B5EF4-FFF2-40B4-BE49-F238E27FC236}">
              <a16:creationId xmlns:a16="http://schemas.microsoft.com/office/drawing/2014/main" id="{643D62B7-D612-494E-B333-EB3B0BD97A1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01" name="Text Box 1">
          <a:extLst>
            <a:ext uri="{FF2B5EF4-FFF2-40B4-BE49-F238E27FC236}">
              <a16:creationId xmlns:a16="http://schemas.microsoft.com/office/drawing/2014/main" id="{C1D8C5A0-DB07-4DAF-AE98-076CE5B218B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702" name="Text Box 1">
          <a:extLst>
            <a:ext uri="{FF2B5EF4-FFF2-40B4-BE49-F238E27FC236}">
              <a16:creationId xmlns:a16="http://schemas.microsoft.com/office/drawing/2014/main" id="{4EE4471E-7E0D-40AD-960D-FBD85B3ADE4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703" name="Text Box 1">
          <a:extLst>
            <a:ext uri="{FF2B5EF4-FFF2-40B4-BE49-F238E27FC236}">
              <a16:creationId xmlns:a16="http://schemas.microsoft.com/office/drawing/2014/main" id="{02075AEE-56FB-42F6-B733-9AD8DA13B80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704" name="Text Box 1">
          <a:extLst>
            <a:ext uri="{FF2B5EF4-FFF2-40B4-BE49-F238E27FC236}">
              <a16:creationId xmlns:a16="http://schemas.microsoft.com/office/drawing/2014/main" id="{04BB3D14-3707-40E1-A474-1ECFF2869EC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705" name="Text Box 1">
          <a:extLst>
            <a:ext uri="{FF2B5EF4-FFF2-40B4-BE49-F238E27FC236}">
              <a16:creationId xmlns:a16="http://schemas.microsoft.com/office/drawing/2014/main" id="{9DAD23F1-EE51-4381-BD51-1947E7AF82E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06" name="Text Box 1">
          <a:extLst>
            <a:ext uri="{FF2B5EF4-FFF2-40B4-BE49-F238E27FC236}">
              <a16:creationId xmlns:a16="http://schemas.microsoft.com/office/drawing/2014/main" id="{7176FDE0-9005-4F87-8E14-F6A69D442E8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07" name="Text Box 1">
          <a:extLst>
            <a:ext uri="{FF2B5EF4-FFF2-40B4-BE49-F238E27FC236}">
              <a16:creationId xmlns:a16="http://schemas.microsoft.com/office/drawing/2014/main" id="{2788B48B-30CC-4B4B-A07C-6B893CC7521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08" name="Text Box 1">
          <a:extLst>
            <a:ext uri="{FF2B5EF4-FFF2-40B4-BE49-F238E27FC236}">
              <a16:creationId xmlns:a16="http://schemas.microsoft.com/office/drawing/2014/main" id="{191ED971-B898-4946-8EF0-F78806CF543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09" name="Text Box 1">
          <a:extLst>
            <a:ext uri="{FF2B5EF4-FFF2-40B4-BE49-F238E27FC236}">
              <a16:creationId xmlns:a16="http://schemas.microsoft.com/office/drawing/2014/main" id="{5A2F090B-9933-4581-B500-7867FEB0A4E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10" name="Text Box 1">
          <a:extLst>
            <a:ext uri="{FF2B5EF4-FFF2-40B4-BE49-F238E27FC236}">
              <a16:creationId xmlns:a16="http://schemas.microsoft.com/office/drawing/2014/main" id="{267CEC84-E72F-4744-AF9E-1B867F8FF40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11" name="Text Box 1">
          <a:extLst>
            <a:ext uri="{FF2B5EF4-FFF2-40B4-BE49-F238E27FC236}">
              <a16:creationId xmlns:a16="http://schemas.microsoft.com/office/drawing/2014/main" id="{32BE6CBD-016D-413D-BDC4-DB6664CD3B5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12" name="Text Box 1">
          <a:extLst>
            <a:ext uri="{FF2B5EF4-FFF2-40B4-BE49-F238E27FC236}">
              <a16:creationId xmlns:a16="http://schemas.microsoft.com/office/drawing/2014/main" id="{EC8F8E68-2BC6-476B-9529-9072E7EE67B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13" name="Text Box 1">
          <a:extLst>
            <a:ext uri="{FF2B5EF4-FFF2-40B4-BE49-F238E27FC236}">
              <a16:creationId xmlns:a16="http://schemas.microsoft.com/office/drawing/2014/main" id="{57523E68-39F5-4100-ACF8-008570B655C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14" name="Text Box 1">
          <a:extLst>
            <a:ext uri="{FF2B5EF4-FFF2-40B4-BE49-F238E27FC236}">
              <a16:creationId xmlns:a16="http://schemas.microsoft.com/office/drawing/2014/main" id="{C622FA1E-B0C6-4511-B3C9-BAA6C76FF7F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15" name="Text Box 1">
          <a:extLst>
            <a:ext uri="{FF2B5EF4-FFF2-40B4-BE49-F238E27FC236}">
              <a16:creationId xmlns:a16="http://schemas.microsoft.com/office/drawing/2014/main" id="{85AB3B40-D3A0-4966-BBED-AE130FB566A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16" name="Text Box 1">
          <a:extLst>
            <a:ext uri="{FF2B5EF4-FFF2-40B4-BE49-F238E27FC236}">
              <a16:creationId xmlns:a16="http://schemas.microsoft.com/office/drawing/2014/main" id="{96DD7472-7F08-42B4-B643-0B21E6C52DD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17" name="Text Box 1">
          <a:extLst>
            <a:ext uri="{FF2B5EF4-FFF2-40B4-BE49-F238E27FC236}">
              <a16:creationId xmlns:a16="http://schemas.microsoft.com/office/drawing/2014/main" id="{8D084A30-FB97-4958-AEF1-B20CB179922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18" name="Text Box 1">
          <a:extLst>
            <a:ext uri="{FF2B5EF4-FFF2-40B4-BE49-F238E27FC236}">
              <a16:creationId xmlns:a16="http://schemas.microsoft.com/office/drawing/2014/main" id="{B42B5067-57E0-4B2B-B397-A070AF5C8B3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19" name="Text Box 1">
          <a:extLst>
            <a:ext uri="{FF2B5EF4-FFF2-40B4-BE49-F238E27FC236}">
              <a16:creationId xmlns:a16="http://schemas.microsoft.com/office/drawing/2014/main" id="{443F38A4-830D-4B46-A069-41B23D97D5C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20" name="Text Box 1">
          <a:extLst>
            <a:ext uri="{FF2B5EF4-FFF2-40B4-BE49-F238E27FC236}">
              <a16:creationId xmlns:a16="http://schemas.microsoft.com/office/drawing/2014/main" id="{55AD68BF-A9D2-43D7-A637-37818BCFECE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21" name="Text Box 1">
          <a:extLst>
            <a:ext uri="{FF2B5EF4-FFF2-40B4-BE49-F238E27FC236}">
              <a16:creationId xmlns:a16="http://schemas.microsoft.com/office/drawing/2014/main" id="{0FDBDA1D-F09E-4F94-888F-A1188CD65A8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22" name="Text Box 1">
          <a:extLst>
            <a:ext uri="{FF2B5EF4-FFF2-40B4-BE49-F238E27FC236}">
              <a16:creationId xmlns:a16="http://schemas.microsoft.com/office/drawing/2014/main" id="{30DD3C76-E867-4FA4-909D-1102528F1C3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23" name="Text Box 1">
          <a:extLst>
            <a:ext uri="{FF2B5EF4-FFF2-40B4-BE49-F238E27FC236}">
              <a16:creationId xmlns:a16="http://schemas.microsoft.com/office/drawing/2014/main" id="{1B5F38FB-A62F-41AC-A858-F9A2D2A09C2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24" name="Text Box 1">
          <a:extLst>
            <a:ext uri="{FF2B5EF4-FFF2-40B4-BE49-F238E27FC236}">
              <a16:creationId xmlns:a16="http://schemas.microsoft.com/office/drawing/2014/main" id="{00336967-44CA-4E80-9D6B-FAADEA8E5AF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25" name="Text Box 1">
          <a:extLst>
            <a:ext uri="{FF2B5EF4-FFF2-40B4-BE49-F238E27FC236}">
              <a16:creationId xmlns:a16="http://schemas.microsoft.com/office/drawing/2014/main" id="{F9E0C3DA-A2FE-472F-B626-5DDC1EBD159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26" name="Text Box 1">
          <a:extLst>
            <a:ext uri="{FF2B5EF4-FFF2-40B4-BE49-F238E27FC236}">
              <a16:creationId xmlns:a16="http://schemas.microsoft.com/office/drawing/2014/main" id="{AB0D805B-6C15-4399-9CEB-ECD06EBD394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27" name="Text Box 1">
          <a:extLst>
            <a:ext uri="{FF2B5EF4-FFF2-40B4-BE49-F238E27FC236}">
              <a16:creationId xmlns:a16="http://schemas.microsoft.com/office/drawing/2014/main" id="{5A374329-097D-4EA5-BC87-EC48F4B70B6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28" name="Text Box 1">
          <a:extLst>
            <a:ext uri="{FF2B5EF4-FFF2-40B4-BE49-F238E27FC236}">
              <a16:creationId xmlns:a16="http://schemas.microsoft.com/office/drawing/2014/main" id="{E57363BC-E460-4702-8F07-3B0229F2C8D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29" name="Text Box 1">
          <a:extLst>
            <a:ext uri="{FF2B5EF4-FFF2-40B4-BE49-F238E27FC236}">
              <a16:creationId xmlns:a16="http://schemas.microsoft.com/office/drawing/2014/main" id="{0EC85682-4E85-4ABC-A3E7-DBCA9D971A8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30" name="Text Box 1">
          <a:extLst>
            <a:ext uri="{FF2B5EF4-FFF2-40B4-BE49-F238E27FC236}">
              <a16:creationId xmlns:a16="http://schemas.microsoft.com/office/drawing/2014/main" id="{0F9D56E8-44F0-4D6C-8E2A-64386FC8A9E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31" name="Text Box 1">
          <a:extLst>
            <a:ext uri="{FF2B5EF4-FFF2-40B4-BE49-F238E27FC236}">
              <a16:creationId xmlns:a16="http://schemas.microsoft.com/office/drawing/2014/main" id="{D5002C73-6855-4DB2-94B3-8B5A854FC4C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32" name="Text Box 1">
          <a:extLst>
            <a:ext uri="{FF2B5EF4-FFF2-40B4-BE49-F238E27FC236}">
              <a16:creationId xmlns:a16="http://schemas.microsoft.com/office/drawing/2014/main" id="{9B552497-4A1F-401E-A25D-4D8AFF05241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33" name="Text Box 1">
          <a:extLst>
            <a:ext uri="{FF2B5EF4-FFF2-40B4-BE49-F238E27FC236}">
              <a16:creationId xmlns:a16="http://schemas.microsoft.com/office/drawing/2014/main" id="{FC02A799-7AF4-4EBE-8957-32E18C8A3AC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34" name="Text Box 1">
          <a:extLst>
            <a:ext uri="{FF2B5EF4-FFF2-40B4-BE49-F238E27FC236}">
              <a16:creationId xmlns:a16="http://schemas.microsoft.com/office/drawing/2014/main" id="{85D62482-4DDF-4B14-A41B-3934C823C3D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35" name="Text Box 1">
          <a:extLst>
            <a:ext uri="{FF2B5EF4-FFF2-40B4-BE49-F238E27FC236}">
              <a16:creationId xmlns:a16="http://schemas.microsoft.com/office/drawing/2014/main" id="{141CA999-20E6-426D-8291-C0574290251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36" name="Text Box 1">
          <a:extLst>
            <a:ext uri="{FF2B5EF4-FFF2-40B4-BE49-F238E27FC236}">
              <a16:creationId xmlns:a16="http://schemas.microsoft.com/office/drawing/2014/main" id="{9637A540-311D-4DBE-876C-ED65D08156C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37" name="Text Box 1">
          <a:extLst>
            <a:ext uri="{FF2B5EF4-FFF2-40B4-BE49-F238E27FC236}">
              <a16:creationId xmlns:a16="http://schemas.microsoft.com/office/drawing/2014/main" id="{1C1E7FB3-3611-4CFA-B763-8E9DF762122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38" name="Text Box 1">
          <a:extLst>
            <a:ext uri="{FF2B5EF4-FFF2-40B4-BE49-F238E27FC236}">
              <a16:creationId xmlns:a16="http://schemas.microsoft.com/office/drawing/2014/main" id="{87355FFB-1187-4532-9EBF-61FF378EA6C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39" name="Text Box 1">
          <a:extLst>
            <a:ext uri="{FF2B5EF4-FFF2-40B4-BE49-F238E27FC236}">
              <a16:creationId xmlns:a16="http://schemas.microsoft.com/office/drawing/2014/main" id="{B75D650C-62B5-4EFB-9F5E-71708339060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40" name="Text Box 1">
          <a:extLst>
            <a:ext uri="{FF2B5EF4-FFF2-40B4-BE49-F238E27FC236}">
              <a16:creationId xmlns:a16="http://schemas.microsoft.com/office/drawing/2014/main" id="{4939BE79-EAD3-4319-80B3-F80669F284E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41" name="Text Box 1">
          <a:extLst>
            <a:ext uri="{FF2B5EF4-FFF2-40B4-BE49-F238E27FC236}">
              <a16:creationId xmlns:a16="http://schemas.microsoft.com/office/drawing/2014/main" id="{A7CE36B9-5AE2-4AE7-B3A1-4377F63BE95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42" name="Text Box 1">
          <a:extLst>
            <a:ext uri="{FF2B5EF4-FFF2-40B4-BE49-F238E27FC236}">
              <a16:creationId xmlns:a16="http://schemas.microsoft.com/office/drawing/2014/main" id="{42AA60AA-B7FE-438A-9ECD-077FEE0D53E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43" name="Text Box 1">
          <a:extLst>
            <a:ext uri="{FF2B5EF4-FFF2-40B4-BE49-F238E27FC236}">
              <a16:creationId xmlns:a16="http://schemas.microsoft.com/office/drawing/2014/main" id="{06DA14DE-9A7B-4014-BC92-3275EDD64BF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44" name="Text Box 1">
          <a:extLst>
            <a:ext uri="{FF2B5EF4-FFF2-40B4-BE49-F238E27FC236}">
              <a16:creationId xmlns:a16="http://schemas.microsoft.com/office/drawing/2014/main" id="{9531A7D1-9A59-4605-A0A1-AAA063C00EF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745" name="Text Box 1">
          <a:extLst>
            <a:ext uri="{FF2B5EF4-FFF2-40B4-BE49-F238E27FC236}">
              <a16:creationId xmlns:a16="http://schemas.microsoft.com/office/drawing/2014/main" id="{62D1A0B5-D22D-405A-97B1-B1970D3F4DF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46" name="Text Box 1">
          <a:extLst>
            <a:ext uri="{FF2B5EF4-FFF2-40B4-BE49-F238E27FC236}">
              <a16:creationId xmlns:a16="http://schemas.microsoft.com/office/drawing/2014/main" id="{D604C8A8-9448-417C-98DE-8C2AC882E0A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47" name="Text Box 1">
          <a:extLst>
            <a:ext uri="{FF2B5EF4-FFF2-40B4-BE49-F238E27FC236}">
              <a16:creationId xmlns:a16="http://schemas.microsoft.com/office/drawing/2014/main" id="{219671EA-B7BA-4358-8667-72E0DA78F12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48" name="Text Box 1">
          <a:extLst>
            <a:ext uri="{FF2B5EF4-FFF2-40B4-BE49-F238E27FC236}">
              <a16:creationId xmlns:a16="http://schemas.microsoft.com/office/drawing/2014/main" id="{D2E4A846-55A3-416B-B427-7EE1CCBB5E4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49" name="Text Box 1">
          <a:extLst>
            <a:ext uri="{FF2B5EF4-FFF2-40B4-BE49-F238E27FC236}">
              <a16:creationId xmlns:a16="http://schemas.microsoft.com/office/drawing/2014/main" id="{9058D73B-F657-4A75-A102-E318B57C5ED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50" name="Text Box 1">
          <a:extLst>
            <a:ext uri="{FF2B5EF4-FFF2-40B4-BE49-F238E27FC236}">
              <a16:creationId xmlns:a16="http://schemas.microsoft.com/office/drawing/2014/main" id="{6AA54AD4-0CA1-4697-8C06-7B69BF8EA89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51" name="Text Box 1">
          <a:extLst>
            <a:ext uri="{FF2B5EF4-FFF2-40B4-BE49-F238E27FC236}">
              <a16:creationId xmlns:a16="http://schemas.microsoft.com/office/drawing/2014/main" id="{26FC8706-5E0D-48FE-8B2C-B121E57A54F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52" name="Text Box 1">
          <a:extLst>
            <a:ext uri="{FF2B5EF4-FFF2-40B4-BE49-F238E27FC236}">
              <a16:creationId xmlns:a16="http://schemas.microsoft.com/office/drawing/2014/main" id="{A6C915E1-B8A9-47BE-BF1A-43DDA5D42FE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53" name="Text Box 1">
          <a:extLst>
            <a:ext uri="{FF2B5EF4-FFF2-40B4-BE49-F238E27FC236}">
              <a16:creationId xmlns:a16="http://schemas.microsoft.com/office/drawing/2014/main" id="{710428B3-1984-4AF3-A3B1-A59752478C3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54" name="Text Box 1">
          <a:extLst>
            <a:ext uri="{FF2B5EF4-FFF2-40B4-BE49-F238E27FC236}">
              <a16:creationId xmlns:a16="http://schemas.microsoft.com/office/drawing/2014/main" id="{50B57EE3-7312-432B-8232-07157921A02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55" name="Text Box 1">
          <a:extLst>
            <a:ext uri="{FF2B5EF4-FFF2-40B4-BE49-F238E27FC236}">
              <a16:creationId xmlns:a16="http://schemas.microsoft.com/office/drawing/2014/main" id="{BA59A394-A61A-482D-8FDE-F22E8EEEDAC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56" name="Text Box 1">
          <a:extLst>
            <a:ext uri="{FF2B5EF4-FFF2-40B4-BE49-F238E27FC236}">
              <a16:creationId xmlns:a16="http://schemas.microsoft.com/office/drawing/2014/main" id="{52688C52-61AB-47A8-A02D-47C20069567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57" name="Text Box 1">
          <a:extLst>
            <a:ext uri="{FF2B5EF4-FFF2-40B4-BE49-F238E27FC236}">
              <a16:creationId xmlns:a16="http://schemas.microsoft.com/office/drawing/2014/main" id="{AB3FB142-877A-41B6-992C-E2E09268B47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58" name="Text Box 1">
          <a:extLst>
            <a:ext uri="{FF2B5EF4-FFF2-40B4-BE49-F238E27FC236}">
              <a16:creationId xmlns:a16="http://schemas.microsoft.com/office/drawing/2014/main" id="{11E34BC5-11CB-428B-B226-03EDB7BB9CA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59" name="Text Box 1">
          <a:extLst>
            <a:ext uri="{FF2B5EF4-FFF2-40B4-BE49-F238E27FC236}">
              <a16:creationId xmlns:a16="http://schemas.microsoft.com/office/drawing/2014/main" id="{FD052DC0-DD7B-498B-BAD1-CD34E2A2C66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60" name="Text Box 1">
          <a:extLst>
            <a:ext uri="{FF2B5EF4-FFF2-40B4-BE49-F238E27FC236}">
              <a16:creationId xmlns:a16="http://schemas.microsoft.com/office/drawing/2014/main" id="{07137C94-FD95-4D25-B877-5BF31913878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61" name="Text Box 1">
          <a:extLst>
            <a:ext uri="{FF2B5EF4-FFF2-40B4-BE49-F238E27FC236}">
              <a16:creationId xmlns:a16="http://schemas.microsoft.com/office/drawing/2014/main" id="{77F57A74-E016-41B9-8C8B-4C4353159CD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62" name="Text Box 1">
          <a:extLst>
            <a:ext uri="{FF2B5EF4-FFF2-40B4-BE49-F238E27FC236}">
              <a16:creationId xmlns:a16="http://schemas.microsoft.com/office/drawing/2014/main" id="{6FA4F65C-EC2B-40F9-B733-E98E63A8AD6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63" name="Text Box 1">
          <a:extLst>
            <a:ext uri="{FF2B5EF4-FFF2-40B4-BE49-F238E27FC236}">
              <a16:creationId xmlns:a16="http://schemas.microsoft.com/office/drawing/2014/main" id="{614505B2-D01E-4ABF-A7A9-252EADD8C01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64" name="Text Box 1">
          <a:extLst>
            <a:ext uri="{FF2B5EF4-FFF2-40B4-BE49-F238E27FC236}">
              <a16:creationId xmlns:a16="http://schemas.microsoft.com/office/drawing/2014/main" id="{BBE5082F-E7EE-4D13-973D-DABD0332267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65" name="Text Box 1">
          <a:extLst>
            <a:ext uri="{FF2B5EF4-FFF2-40B4-BE49-F238E27FC236}">
              <a16:creationId xmlns:a16="http://schemas.microsoft.com/office/drawing/2014/main" id="{74D21B66-3883-4FB3-89CB-ECCA6483689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66" name="Text Box 1">
          <a:extLst>
            <a:ext uri="{FF2B5EF4-FFF2-40B4-BE49-F238E27FC236}">
              <a16:creationId xmlns:a16="http://schemas.microsoft.com/office/drawing/2014/main" id="{4231166B-4841-437C-8B67-5C504B33F62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67" name="Text Box 1">
          <a:extLst>
            <a:ext uri="{FF2B5EF4-FFF2-40B4-BE49-F238E27FC236}">
              <a16:creationId xmlns:a16="http://schemas.microsoft.com/office/drawing/2014/main" id="{44DBC009-E1D3-4D8E-8D95-29CFC149B3C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68" name="Text Box 1">
          <a:extLst>
            <a:ext uri="{FF2B5EF4-FFF2-40B4-BE49-F238E27FC236}">
              <a16:creationId xmlns:a16="http://schemas.microsoft.com/office/drawing/2014/main" id="{DCB5C83C-00A6-499A-A70F-65ABE713AD8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69" name="Text Box 1">
          <a:extLst>
            <a:ext uri="{FF2B5EF4-FFF2-40B4-BE49-F238E27FC236}">
              <a16:creationId xmlns:a16="http://schemas.microsoft.com/office/drawing/2014/main" id="{91ABDA9C-6AA6-4D16-B9F0-1EB4D9AB026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70" name="Text Box 1">
          <a:extLst>
            <a:ext uri="{FF2B5EF4-FFF2-40B4-BE49-F238E27FC236}">
              <a16:creationId xmlns:a16="http://schemas.microsoft.com/office/drawing/2014/main" id="{C9AF0BE2-3F98-4634-B0C2-9190A5F1FD9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71" name="Text Box 1">
          <a:extLst>
            <a:ext uri="{FF2B5EF4-FFF2-40B4-BE49-F238E27FC236}">
              <a16:creationId xmlns:a16="http://schemas.microsoft.com/office/drawing/2014/main" id="{A096DB78-3B36-431C-B7B8-71D864BB622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72" name="Text Box 1">
          <a:extLst>
            <a:ext uri="{FF2B5EF4-FFF2-40B4-BE49-F238E27FC236}">
              <a16:creationId xmlns:a16="http://schemas.microsoft.com/office/drawing/2014/main" id="{6839AC13-F877-48A3-AF00-0DB600FAEBD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73" name="Text Box 1">
          <a:extLst>
            <a:ext uri="{FF2B5EF4-FFF2-40B4-BE49-F238E27FC236}">
              <a16:creationId xmlns:a16="http://schemas.microsoft.com/office/drawing/2014/main" id="{04443BB1-7BC7-45FC-A281-CB2DCE97FC8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74" name="Text Box 1">
          <a:extLst>
            <a:ext uri="{FF2B5EF4-FFF2-40B4-BE49-F238E27FC236}">
              <a16:creationId xmlns:a16="http://schemas.microsoft.com/office/drawing/2014/main" id="{918CE6A2-D02B-48AB-895E-34C87DBA281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75" name="Text Box 1">
          <a:extLst>
            <a:ext uri="{FF2B5EF4-FFF2-40B4-BE49-F238E27FC236}">
              <a16:creationId xmlns:a16="http://schemas.microsoft.com/office/drawing/2014/main" id="{08E1DC34-18DC-4B0C-9806-3539901A10D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76" name="Text Box 1">
          <a:extLst>
            <a:ext uri="{FF2B5EF4-FFF2-40B4-BE49-F238E27FC236}">
              <a16:creationId xmlns:a16="http://schemas.microsoft.com/office/drawing/2014/main" id="{F55E21E8-488B-44D4-A44E-081EB1AF518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77" name="Text Box 1">
          <a:extLst>
            <a:ext uri="{FF2B5EF4-FFF2-40B4-BE49-F238E27FC236}">
              <a16:creationId xmlns:a16="http://schemas.microsoft.com/office/drawing/2014/main" id="{D1EA107D-E67B-45A4-BED8-3940367C1D4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78" name="Text Box 1">
          <a:extLst>
            <a:ext uri="{FF2B5EF4-FFF2-40B4-BE49-F238E27FC236}">
              <a16:creationId xmlns:a16="http://schemas.microsoft.com/office/drawing/2014/main" id="{8A6979C5-8BAC-4628-96BE-275E01BDF96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79" name="Text Box 1">
          <a:extLst>
            <a:ext uri="{FF2B5EF4-FFF2-40B4-BE49-F238E27FC236}">
              <a16:creationId xmlns:a16="http://schemas.microsoft.com/office/drawing/2014/main" id="{B4D9C24E-5AC3-4C53-AE8F-30AAAF74225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80" name="Text Box 1">
          <a:extLst>
            <a:ext uri="{FF2B5EF4-FFF2-40B4-BE49-F238E27FC236}">
              <a16:creationId xmlns:a16="http://schemas.microsoft.com/office/drawing/2014/main" id="{4B0638F1-C0E7-4DA6-9CF6-991B3E095D3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81" name="Text Box 1">
          <a:extLst>
            <a:ext uri="{FF2B5EF4-FFF2-40B4-BE49-F238E27FC236}">
              <a16:creationId xmlns:a16="http://schemas.microsoft.com/office/drawing/2014/main" id="{749FE49A-7107-40C1-A783-144AC9EB8BA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82" name="Text Box 1">
          <a:extLst>
            <a:ext uri="{FF2B5EF4-FFF2-40B4-BE49-F238E27FC236}">
              <a16:creationId xmlns:a16="http://schemas.microsoft.com/office/drawing/2014/main" id="{65018158-FDF2-4053-869B-CD081749C6F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83" name="Text Box 1">
          <a:extLst>
            <a:ext uri="{FF2B5EF4-FFF2-40B4-BE49-F238E27FC236}">
              <a16:creationId xmlns:a16="http://schemas.microsoft.com/office/drawing/2014/main" id="{5D48C2CA-2D07-4C05-A322-FF69595B600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84" name="Text Box 1">
          <a:extLst>
            <a:ext uri="{FF2B5EF4-FFF2-40B4-BE49-F238E27FC236}">
              <a16:creationId xmlns:a16="http://schemas.microsoft.com/office/drawing/2014/main" id="{B2484298-F006-49BE-8501-12F3CC603B7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85" name="Text Box 1">
          <a:extLst>
            <a:ext uri="{FF2B5EF4-FFF2-40B4-BE49-F238E27FC236}">
              <a16:creationId xmlns:a16="http://schemas.microsoft.com/office/drawing/2014/main" id="{D238F526-1768-4338-8102-A3765114E83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86" name="Text Box 1">
          <a:extLst>
            <a:ext uri="{FF2B5EF4-FFF2-40B4-BE49-F238E27FC236}">
              <a16:creationId xmlns:a16="http://schemas.microsoft.com/office/drawing/2014/main" id="{D4200E5A-1D60-4941-8B74-1165761F854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87" name="Text Box 1">
          <a:extLst>
            <a:ext uri="{FF2B5EF4-FFF2-40B4-BE49-F238E27FC236}">
              <a16:creationId xmlns:a16="http://schemas.microsoft.com/office/drawing/2014/main" id="{4A6B959F-7C5F-4815-A4E0-11AF0D3007A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88" name="Text Box 1">
          <a:extLst>
            <a:ext uri="{FF2B5EF4-FFF2-40B4-BE49-F238E27FC236}">
              <a16:creationId xmlns:a16="http://schemas.microsoft.com/office/drawing/2014/main" id="{A9A74983-431D-40C0-A5E1-17FBC063D3F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789" name="Text Box 1">
          <a:extLst>
            <a:ext uri="{FF2B5EF4-FFF2-40B4-BE49-F238E27FC236}">
              <a16:creationId xmlns:a16="http://schemas.microsoft.com/office/drawing/2014/main" id="{F5FE0A2D-033F-478F-8474-BDE95757DF6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790" name="Text Box 1">
          <a:extLst>
            <a:ext uri="{FF2B5EF4-FFF2-40B4-BE49-F238E27FC236}">
              <a16:creationId xmlns:a16="http://schemas.microsoft.com/office/drawing/2014/main" id="{465C8D91-B725-4E84-8200-22A488DCAD8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791" name="Text Box 1">
          <a:extLst>
            <a:ext uri="{FF2B5EF4-FFF2-40B4-BE49-F238E27FC236}">
              <a16:creationId xmlns:a16="http://schemas.microsoft.com/office/drawing/2014/main" id="{706DB6BD-9970-4F76-A3E4-D51C0845AED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792" name="Text Box 1">
          <a:extLst>
            <a:ext uri="{FF2B5EF4-FFF2-40B4-BE49-F238E27FC236}">
              <a16:creationId xmlns:a16="http://schemas.microsoft.com/office/drawing/2014/main" id="{E3BEDF8E-8F0A-41DC-81AE-49875DA97D4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793" name="Text Box 1">
          <a:extLst>
            <a:ext uri="{FF2B5EF4-FFF2-40B4-BE49-F238E27FC236}">
              <a16:creationId xmlns:a16="http://schemas.microsoft.com/office/drawing/2014/main" id="{42DDD3B8-3931-411B-9BF4-9894088C230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94" name="Text Box 1">
          <a:extLst>
            <a:ext uri="{FF2B5EF4-FFF2-40B4-BE49-F238E27FC236}">
              <a16:creationId xmlns:a16="http://schemas.microsoft.com/office/drawing/2014/main" id="{FCE2092B-20D3-48FA-B615-C52509B13C9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95" name="Text Box 1">
          <a:extLst>
            <a:ext uri="{FF2B5EF4-FFF2-40B4-BE49-F238E27FC236}">
              <a16:creationId xmlns:a16="http://schemas.microsoft.com/office/drawing/2014/main" id="{C2FA7ADC-1CED-4CD9-BC5D-E8609DA1E6B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96" name="Text Box 1">
          <a:extLst>
            <a:ext uri="{FF2B5EF4-FFF2-40B4-BE49-F238E27FC236}">
              <a16:creationId xmlns:a16="http://schemas.microsoft.com/office/drawing/2014/main" id="{5AF994E6-A78E-4DEB-B6C1-705E30D04E4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97" name="Text Box 1">
          <a:extLst>
            <a:ext uri="{FF2B5EF4-FFF2-40B4-BE49-F238E27FC236}">
              <a16:creationId xmlns:a16="http://schemas.microsoft.com/office/drawing/2014/main" id="{CD3C1444-1D3C-4336-8766-2FCAD173E7C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798" name="Text Box 1">
          <a:extLst>
            <a:ext uri="{FF2B5EF4-FFF2-40B4-BE49-F238E27FC236}">
              <a16:creationId xmlns:a16="http://schemas.microsoft.com/office/drawing/2014/main" id="{9D15B041-2549-4A38-ACA9-02FB1F791E7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799" name="Text Box 1">
          <a:extLst>
            <a:ext uri="{FF2B5EF4-FFF2-40B4-BE49-F238E27FC236}">
              <a16:creationId xmlns:a16="http://schemas.microsoft.com/office/drawing/2014/main" id="{696F69DD-BDF0-4FE8-9CBD-65F276E298B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00" name="Text Box 1">
          <a:extLst>
            <a:ext uri="{FF2B5EF4-FFF2-40B4-BE49-F238E27FC236}">
              <a16:creationId xmlns:a16="http://schemas.microsoft.com/office/drawing/2014/main" id="{5F3CACAF-A9A3-4641-92F4-984F22D3FD8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01" name="Text Box 1">
          <a:extLst>
            <a:ext uri="{FF2B5EF4-FFF2-40B4-BE49-F238E27FC236}">
              <a16:creationId xmlns:a16="http://schemas.microsoft.com/office/drawing/2014/main" id="{77E1CB7B-B338-46E5-934E-79EF7498CD2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02" name="Text Box 1">
          <a:extLst>
            <a:ext uri="{FF2B5EF4-FFF2-40B4-BE49-F238E27FC236}">
              <a16:creationId xmlns:a16="http://schemas.microsoft.com/office/drawing/2014/main" id="{0AB832ED-74D7-4160-893C-03AE65D5079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03" name="Text Box 1">
          <a:extLst>
            <a:ext uri="{FF2B5EF4-FFF2-40B4-BE49-F238E27FC236}">
              <a16:creationId xmlns:a16="http://schemas.microsoft.com/office/drawing/2014/main" id="{515BC317-44E9-4BB2-B65C-C4F536E19FA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04" name="Text Box 1">
          <a:extLst>
            <a:ext uri="{FF2B5EF4-FFF2-40B4-BE49-F238E27FC236}">
              <a16:creationId xmlns:a16="http://schemas.microsoft.com/office/drawing/2014/main" id="{E9764F24-FEAA-49F3-91F5-BFC8CD48CC3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05" name="Text Box 1">
          <a:extLst>
            <a:ext uri="{FF2B5EF4-FFF2-40B4-BE49-F238E27FC236}">
              <a16:creationId xmlns:a16="http://schemas.microsoft.com/office/drawing/2014/main" id="{1726098D-BDBC-4C29-9F7C-B26739C525C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06" name="Text Box 1">
          <a:extLst>
            <a:ext uri="{FF2B5EF4-FFF2-40B4-BE49-F238E27FC236}">
              <a16:creationId xmlns:a16="http://schemas.microsoft.com/office/drawing/2014/main" id="{3ED5DF90-CF2A-42D4-B487-C255D4EC662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07" name="Text Box 1">
          <a:extLst>
            <a:ext uri="{FF2B5EF4-FFF2-40B4-BE49-F238E27FC236}">
              <a16:creationId xmlns:a16="http://schemas.microsoft.com/office/drawing/2014/main" id="{04B4CA7B-99A9-421D-8376-76BDDBB3B5F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08" name="Text Box 1">
          <a:extLst>
            <a:ext uri="{FF2B5EF4-FFF2-40B4-BE49-F238E27FC236}">
              <a16:creationId xmlns:a16="http://schemas.microsoft.com/office/drawing/2014/main" id="{EC3C7BEF-121B-4408-B08E-D7D9CF91B7E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09" name="Text Box 1">
          <a:extLst>
            <a:ext uri="{FF2B5EF4-FFF2-40B4-BE49-F238E27FC236}">
              <a16:creationId xmlns:a16="http://schemas.microsoft.com/office/drawing/2014/main" id="{BB068FC0-F7C6-466C-B289-59894A63BD1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10" name="Text Box 1">
          <a:extLst>
            <a:ext uri="{FF2B5EF4-FFF2-40B4-BE49-F238E27FC236}">
              <a16:creationId xmlns:a16="http://schemas.microsoft.com/office/drawing/2014/main" id="{C46528EB-15D6-4559-9ED6-076C0CAAB1A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11" name="Text Box 1">
          <a:extLst>
            <a:ext uri="{FF2B5EF4-FFF2-40B4-BE49-F238E27FC236}">
              <a16:creationId xmlns:a16="http://schemas.microsoft.com/office/drawing/2014/main" id="{51B2BFAD-AD37-4D49-B450-4031637F0FB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12" name="Text Box 1">
          <a:extLst>
            <a:ext uri="{FF2B5EF4-FFF2-40B4-BE49-F238E27FC236}">
              <a16:creationId xmlns:a16="http://schemas.microsoft.com/office/drawing/2014/main" id="{A1CE0A82-D547-4984-B6F1-B759618235C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13" name="Text Box 1">
          <a:extLst>
            <a:ext uri="{FF2B5EF4-FFF2-40B4-BE49-F238E27FC236}">
              <a16:creationId xmlns:a16="http://schemas.microsoft.com/office/drawing/2014/main" id="{1BA7A12C-F256-403C-9D8D-D61C2A31461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14" name="Text Box 1">
          <a:extLst>
            <a:ext uri="{FF2B5EF4-FFF2-40B4-BE49-F238E27FC236}">
              <a16:creationId xmlns:a16="http://schemas.microsoft.com/office/drawing/2014/main" id="{A6C24984-BF5C-40EB-A75C-A0BCB3C689E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15" name="Text Box 1">
          <a:extLst>
            <a:ext uri="{FF2B5EF4-FFF2-40B4-BE49-F238E27FC236}">
              <a16:creationId xmlns:a16="http://schemas.microsoft.com/office/drawing/2014/main" id="{89A16467-F149-41CD-88AC-2FC715103A1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16" name="Text Box 1">
          <a:extLst>
            <a:ext uri="{FF2B5EF4-FFF2-40B4-BE49-F238E27FC236}">
              <a16:creationId xmlns:a16="http://schemas.microsoft.com/office/drawing/2014/main" id="{28F4F9B2-8568-4A8E-9422-050DEB8777A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17" name="Text Box 1">
          <a:extLst>
            <a:ext uri="{FF2B5EF4-FFF2-40B4-BE49-F238E27FC236}">
              <a16:creationId xmlns:a16="http://schemas.microsoft.com/office/drawing/2014/main" id="{8C24FA69-EB1A-48D7-94A8-F97E12ED0C2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18" name="Text Box 1">
          <a:extLst>
            <a:ext uri="{FF2B5EF4-FFF2-40B4-BE49-F238E27FC236}">
              <a16:creationId xmlns:a16="http://schemas.microsoft.com/office/drawing/2014/main" id="{57464DAF-BDE6-4A7E-A181-007E7E8BA51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id="{9D29B365-75F6-42CD-99C4-09947FE89C3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20" name="Text Box 1">
          <a:extLst>
            <a:ext uri="{FF2B5EF4-FFF2-40B4-BE49-F238E27FC236}">
              <a16:creationId xmlns:a16="http://schemas.microsoft.com/office/drawing/2014/main" id="{A3FB2C13-492C-42E5-AE1B-80994A6D7BF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21" name="Text Box 1">
          <a:extLst>
            <a:ext uri="{FF2B5EF4-FFF2-40B4-BE49-F238E27FC236}">
              <a16:creationId xmlns:a16="http://schemas.microsoft.com/office/drawing/2014/main" id="{F7578CB6-C185-4960-A97C-CDDB4C97209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22" name="Text Box 1">
          <a:extLst>
            <a:ext uri="{FF2B5EF4-FFF2-40B4-BE49-F238E27FC236}">
              <a16:creationId xmlns:a16="http://schemas.microsoft.com/office/drawing/2014/main" id="{AE4D0D25-9B51-403B-A50E-BCDA4DF4426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23" name="Text Box 1">
          <a:extLst>
            <a:ext uri="{FF2B5EF4-FFF2-40B4-BE49-F238E27FC236}">
              <a16:creationId xmlns:a16="http://schemas.microsoft.com/office/drawing/2014/main" id="{AF4370D8-32C1-4D94-8BD2-984B5B8175E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24" name="Text Box 1">
          <a:extLst>
            <a:ext uri="{FF2B5EF4-FFF2-40B4-BE49-F238E27FC236}">
              <a16:creationId xmlns:a16="http://schemas.microsoft.com/office/drawing/2014/main" id="{54B4CEFD-EA07-4D2A-8503-83D2737681B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25" name="Text Box 1">
          <a:extLst>
            <a:ext uri="{FF2B5EF4-FFF2-40B4-BE49-F238E27FC236}">
              <a16:creationId xmlns:a16="http://schemas.microsoft.com/office/drawing/2014/main" id="{55BCE631-2488-4CC3-A835-DA85E8A3FB5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26" name="Text Box 1">
          <a:extLst>
            <a:ext uri="{FF2B5EF4-FFF2-40B4-BE49-F238E27FC236}">
              <a16:creationId xmlns:a16="http://schemas.microsoft.com/office/drawing/2014/main" id="{EE79893B-772C-40B5-9513-9134D9D6FD1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id="{FF9DB93F-B0BD-4ECC-8291-BC398366D31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28" name="Text Box 1">
          <a:extLst>
            <a:ext uri="{FF2B5EF4-FFF2-40B4-BE49-F238E27FC236}">
              <a16:creationId xmlns:a16="http://schemas.microsoft.com/office/drawing/2014/main" id="{F5A7CAED-3CF5-447E-AC5C-A40650ABECE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29" name="Text Box 1">
          <a:extLst>
            <a:ext uri="{FF2B5EF4-FFF2-40B4-BE49-F238E27FC236}">
              <a16:creationId xmlns:a16="http://schemas.microsoft.com/office/drawing/2014/main" id="{C97490F6-FBCC-46E6-952C-DAB2F4F84D0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30" name="Text Box 1">
          <a:extLst>
            <a:ext uri="{FF2B5EF4-FFF2-40B4-BE49-F238E27FC236}">
              <a16:creationId xmlns:a16="http://schemas.microsoft.com/office/drawing/2014/main" id="{D3BAA2B9-6CC6-411D-8CCD-42346B1F508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31" name="Text Box 1">
          <a:extLst>
            <a:ext uri="{FF2B5EF4-FFF2-40B4-BE49-F238E27FC236}">
              <a16:creationId xmlns:a16="http://schemas.microsoft.com/office/drawing/2014/main" id="{4BE6925C-4B1B-4D3C-991E-8DF01313315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32" name="Text Box 1">
          <a:extLst>
            <a:ext uri="{FF2B5EF4-FFF2-40B4-BE49-F238E27FC236}">
              <a16:creationId xmlns:a16="http://schemas.microsoft.com/office/drawing/2014/main" id="{715B67A5-B062-42AD-A1BD-2C90EC179C9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42</xdr:row>
      <xdr:rowOff>133350</xdr:rowOff>
    </xdr:to>
    <xdr:sp macro="" textlink="">
      <xdr:nvSpPr>
        <xdr:cNvPr id="5833" name="Text Box 1">
          <a:extLst>
            <a:ext uri="{FF2B5EF4-FFF2-40B4-BE49-F238E27FC236}">
              <a16:creationId xmlns:a16="http://schemas.microsoft.com/office/drawing/2014/main" id="{5161A8C7-5B49-4975-8264-DF197172C7D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34" name="Text Box 1">
          <a:extLst>
            <a:ext uri="{FF2B5EF4-FFF2-40B4-BE49-F238E27FC236}">
              <a16:creationId xmlns:a16="http://schemas.microsoft.com/office/drawing/2014/main" id="{AC9EF46A-AF18-417B-AA78-6F228925CBD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35" name="Text Box 1">
          <a:extLst>
            <a:ext uri="{FF2B5EF4-FFF2-40B4-BE49-F238E27FC236}">
              <a16:creationId xmlns:a16="http://schemas.microsoft.com/office/drawing/2014/main" id="{9F80427C-694E-45AC-8E49-8962F9B729E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36" name="Text Box 1">
          <a:extLst>
            <a:ext uri="{FF2B5EF4-FFF2-40B4-BE49-F238E27FC236}">
              <a16:creationId xmlns:a16="http://schemas.microsoft.com/office/drawing/2014/main" id="{DC917FFA-4954-48F1-BF08-9CE1E4970BB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37" name="Text Box 1">
          <a:extLst>
            <a:ext uri="{FF2B5EF4-FFF2-40B4-BE49-F238E27FC236}">
              <a16:creationId xmlns:a16="http://schemas.microsoft.com/office/drawing/2014/main" id="{28A03E05-628E-4B61-86D6-1523CF160E9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38" name="Text Box 1">
          <a:extLst>
            <a:ext uri="{FF2B5EF4-FFF2-40B4-BE49-F238E27FC236}">
              <a16:creationId xmlns:a16="http://schemas.microsoft.com/office/drawing/2014/main" id="{9B8194EA-917A-4357-A936-D56B8D98587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39" name="Text Box 1">
          <a:extLst>
            <a:ext uri="{FF2B5EF4-FFF2-40B4-BE49-F238E27FC236}">
              <a16:creationId xmlns:a16="http://schemas.microsoft.com/office/drawing/2014/main" id="{76CF39D5-3765-428F-9C5B-8A89C8338B5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40" name="Text Box 1">
          <a:extLst>
            <a:ext uri="{FF2B5EF4-FFF2-40B4-BE49-F238E27FC236}">
              <a16:creationId xmlns:a16="http://schemas.microsoft.com/office/drawing/2014/main" id="{D5DD26B2-9FF3-4B2E-A232-E6CB898CD63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41" name="Text Box 1">
          <a:extLst>
            <a:ext uri="{FF2B5EF4-FFF2-40B4-BE49-F238E27FC236}">
              <a16:creationId xmlns:a16="http://schemas.microsoft.com/office/drawing/2014/main" id="{F9FA28B5-632B-4FBF-A67D-384B921FA8B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42" name="Text Box 1">
          <a:extLst>
            <a:ext uri="{FF2B5EF4-FFF2-40B4-BE49-F238E27FC236}">
              <a16:creationId xmlns:a16="http://schemas.microsoft.com/office/drawing/2014/main" id="{246BD802-2DF0-47B0-80B4-ADA4736D0AC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43" name="Text Box 1">
          <a:extLst>
            <a:ext uri="{FF2B5EF4-FFF2-40B4-BE49-F238E27FC236}">
              <a16:creationId xmlns:a16="http://schemas.microsoft.com/office/drawing/2014/main" id="{9C680A36-6CB4-459B-95BC-DE936402FB3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44" name="Text Box 1">
          <a:extLst>
            <a:ext uri="{FF2B5EF4-FFF2-40B4-BE49-F238E27FC236}">
              <a16:creationId xmlns:a16="http://schemas.microsoft.com/office/drawing/2014/main" id="{CBF37AFA-D7D4-4C00-A7DD-F2B40F0B7C0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45" name="Text Box 1">
          <a:extLst>
            <a:ext uri="{FF2B5EF4-FFF2-40B4-BE49-F238E27FC236}">
              <a16:creationId xmlns:a16="http://schemas.microsoft.com/office/drawing/2014/main" id="{CB65EA8C-49DE-4BB6-A30E-E27D9B5595A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46" name="Text Box 1">
          <a:extLst>
            <a:ext uri="{FF2B5EF4-FFF2-40B4-BE49-F238E27FC236}">
              <a16:creationId xmlns:a16="http://schemas.microsoft.com/office/drawing/2014/main" id="{56A38DB5-A752-47D8-8BAA-71D878E5778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47" name="Text Box 1">
          <a:extLst>
            <a:ext uri="{FF2B5EF4-FFF2-40B4-BE49-F238E27FC236}">
              <a16:creationId xmlns:a16="http://schemas.microsoft.com/office/drawing/2014/main" id="{6D3420A5-D2A8-4A1A-AAAE-393A3B84498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48" name="Text Box 1">
          <a:extLst>
            <a:ext uri="{FF2B5EF4-FFF2-40B4-BE49-F238E27FC236}">
              <a16:creationId xmlns:a16="http://schemas.microsoft.com/office/drawing/2014/main" id="{2E6BAEDC-031E-4FEE-8CFD-1717365424F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49" name="Text Box 1">
          <a:extLst>
            <a:ext uri="{FF2B5EF4-FFF2-40B4-BE49-F238E27FC236}">
              <a16:creationId xmlns:a16="http://schemas.microsoft.com/office/drawing/2014/main" id="{7F405160-96C2-4ED6-B6DD-C5507A0E998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50" name="Text Box 1">
          <a:extLst>
            <a:ext uri="{FF2B5EF4-FFF2-40B4-BE49-F238E27FC236}">
              <a16:creationId xmlns:a16="http://schemas.microsoft.com/office/drawing/2014/main" id="{07DA8AA9-2977-4962-953E-3AFD907DED5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51" name="Text Box 1">
          <a:extLst>
            <a:ext uri="{FF2B5EF4-FFF2-40B4-BE49-F238E27FC236}">
              <a16:creationId xmlns:a16="http://schemas.microsoft.com/office/drawing/2014/main" id="{9D04A0F3-1D4F-436E-9F85-E2AAE78EA26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52" name="Text Box 1">
          <a:extLst>
            <a:ext uri="{FF2B5EF4-FFF2-40B4-BE49-F238E27FC236}">
              <a16:creationId xmlns:a16="http://schemas.microsoft.com/office/drawing/2014/main" id="{F9428584-806A-4CA8-97CA-7C5975F090B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53" name="Text Box 1">
          <a:extLst>
            <a:ext uri="{FF2B5EF4-FFF2-40B4-BE49-F238E27FC236}">
              <a16:creationId xmlns:a16="http://schemas.microsoft.com/office/drawing/2014/main" id="{4CBDF73F-C764-47EA-8407-DD92A760620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54" name="Text Box 1">
          <a:extLst>
            <a:ext uri="{FF2B5EF4-FFF2-40B4-BE49-F238E27FC236}">
              <a16:creationId xmlns:a16="http://schemas.microsoft.com/office/drawing/2014/main" id="{4CFE39EA-F2B1-431E-A361-EE57AF07BAAB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55" name="Text Box 1">
          <a:extLst>
            <a:ext uri="{FF2B5EF4-FFF2-40B4-BE49-F238E27FC236}">
              <a16:creationId xmlns:a16="http://schemas.microsoft.com/office/drawing/2014/main" id="{44A0D043-7C34-4F71-B260-E14D93201FB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56" name="Text Box 1">
          <a:extLst>
            <a:ext uri="{FF2B5EF4-FFF2-40B4-BE49-F238E27FC236}">
              <a16:creationId xmlns:a16="http://schemas.microsoft.com/office/drawing/2014/main" id="{83F48277-6489-48EA-BCE4-32AD371F2E4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57" name="Text Box 1">
          <a:extLst>
            <a:ext uri="{FF2B5EF4-FFF2-40B4-BE49-F238E27FC236}">
              <a16:creationId xmlns:a16="http://schemas.microsoft.com/office/drawing/2014/main" id="{2AE48727-D837-4E78-BAE6-57335FE3D88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58" name="Text Box 1">
          <a:extLst>
            <a:ext uri="{FF2B5EF4-FFF2-40B4-BE49-F238E27FC236}">
              <a16:creationId xmlns:a16="http://schemas.microsoft.com/office/drawing/2014/main" id="{6DBB715E-1D7B-4A55-9E01-74ECBEF097B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id="{6A2C5B0B-627C-4B22-80B1-81FC815D323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60" name="Text Box 1">
          <a:extLst>
            <a:ext uri="{FF2B5EF4-FFF2-40B4-BE49-F238E27FC236}">
              <a16:creationId xmlns:a16="http://schemas.microsoft.com/office/drawing/2014/main" id="{B07FC1E8-752E-4D8D-9A11-36F4E6F6479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61" name="Text Box 1">
          <a:extLst>
            <a:ext uri="{FF2B5EF4-FFF2-40B4-BE49-F238E27FC236}">
              <a16:creationId xmlns:a16="http://schemas.microsoft.com/office/drawing/2014/main" id="{FC38E551-7485-40DC-9263-219F8679DF3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62" name="Text Box 1">
          <a:extLst>
            <a:ext uri="{FF2B5EF4-FFF2-40B4-BE49-F238E27FC236}">
              <a16:creationId xmlns:a16="http://schemas.microsoft.com/office/drawing/2014/main" id="{FE51C957-AFE5-495F-BD8B-03C2A4C67A4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63" name="Text Box 1">
          <a:extLst>
            <a:ext uri="{FF2B5EF4-FFF2-40B4-BE49-F238E27FC236}">
              <a16:creationId xmlns:a16="http://schemas.microsoft.com/office/drawing/2014/main" id="{0379C1CA-5A54-41FF-AC14-AB9589DA421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64" name="Text Box 1">
          <a:extLst>
            <a:ext uri="{FF2B5EF4-FFF2-40B4-BE49-F238E27FC236}">
              <a16:creationId xmlns:a16="http://schemas.microsoft.com/office/drawing/2014/main" id="{2067330C-EB7B-41D4-A894-F0C26BE68D6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65" name="Text Box 1">
          <a:extLst>
            <a:ext uri="{FF2B5EF4-FFF2-40B4-BE49-F238E27FC236}">
              <a16:creationId xmlns:a16="http://schemas.microsoft.com/office/drawing/2014/main" id="{9C697F16-3FC1-4B60-BD1D-C43F99659E9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66" name="Text Box 1">
          <a:extLst>
            <a:ext uri="{FF2B5EF4-FFF2-40B4-BE49-F238E27FC236}">
              <a16:creationId xmlns:a16="http://schemas.microsoft.com/office/drawing/2014/main" id="{DE7D6BE3-7A88-40C4-987D-910A5DAA7BF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id="{81AEA6E8-A2CF-4A13-8066-044313E23D5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123825</xdr:rowOff>
    </xdr:to>
    <xdr:sp macro="" textlink="">
      <xdr:nvSpPr>
        <xdr:cNvPr id="5868" name="Text Box 1">
          <a:extLst>
            <a:ext uri="{FF2B5EF4-FFF2-40B4-BE49-F238E27FC236}">
              <a16:creationId xmlns:a16="http://schemas.microsoft.com/office/drawing/2014/main" id="{11146050-31B4-4501-8F3A-9F2D0ED1C0E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5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69" name="Text Box 1">
          <a:extLst>
            <a:ext uri="{FF2B5EF4-FFF2-40B4-BE49-F238E27FC236}">
              <a16:creationId xmlns:a16="http://schemas.microsoft.com/office/drawing/2014/main" id="{2AC2EE31-3717-47F8-90BE-0AD7163CDDA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70" name="Text Box 1">
          <a:extLst>
            <a:ext uri="{FF2B5EF4-FFF2-40B4-BE49-F238E27FC236}">
              <a16:creationId xmlns:a16="http://schemas.microsoft.com/office/drawing/2014/main" id="{173A9AE1-5E29-4D19-BB65-FB83C2217B7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71" name="Text Box 1">
          <a:extLst>
            <a:ext uri="{FF2B5EF4-FFF2-40B4-BE49-F238E27FC236}">
              <a16:creationId xmlns:a16="http://schemas.microsoft.com/office/drawing/2014/main" id="{C310D601-302A-40F0-807E-3AE28D81E41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72" name="Text Box 1">
          <a:extLst>
            <a:ext uri="{FF2B5EF4-FFF2-40B4-BE49-F238E27FC236}">
              <a16:creationId xmlns:a16="http://schemas.microsoft.com/office/drawing/2014/main" id="{225DB198-BA41-447E-9752-5EF9EABE9D2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73" name="Text Box 1">
          <a:extLst>
            <a:ext uri="{FF2B5EF4-FFF2-40B4-BE49-F238E27FC236}">
              <a16:creationId xmlns:a16="http://schemas.microsoft.com/office/drawing/2014/main" id="{00C94409-1586-45AC-B601-6160D88EDDBD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74" name="Text Box 1">
          <a:extLst>
            <a:ext uri="{FF2B5EF4-FFF2-40B4-BE49-F238E27FC236}">
              <a16:creationId xmlns:a16="http://schemas.microsoft.com/office/drawing/2014/main" id="{D12F0B73-1832-482A-9D9A-9156AE9F8BA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75" name="Text Box 1">
          <a:extLst>
            <a:ext uri="{FF2B5EF4-FFF2-40B4-BE49-F238E27FC236}">
              <a16:creationId xmlns:a16="http://schemas.microsoft.com/office/drawing/2014/main" id="{C175D07E-4413-4E54-B9E3-875F49D8FD6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76" name="Text Box 1">
          <a:extLst>
            <a:ext uri="{FF2B5EF4-FFF2-40B4-BE49-F238E27FC236}">
              <a16:creationId xmlns:a16="http://schemas.microsoft.com/office/drawing/2014/main" id="{15FCB5A4-E0FF-464A-B9AD-C22B240DFB2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77" name="Text Box 1">
          <a:extLst>
            <a:ext uri="{FF2B5EF4-FFF2-40B4-BE49-F238E27FC236}">
              <a16:creationId xmlns:a16="http://schemas.microsoft.com/office/drawing/2014/main" id="{30CAAAF9-5A4F-4C35-BCC5-6031A8057252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878" name="Text Box 1">
          <a:extLst>
            <a:ext uri="{FF2B5EF4-FFF2-40B4-BE49-F238E27FC236}">
              <a16:creationId xmlns:a16="http://schemas.microsoft.com/office/drawing/2014/main" id="{06BE68DF-B1FA-403C-9E5D-4DB1AE3B688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879" name="Text Box 1">
          <a:extLst>
            <a:ext uri="{FF2B5EF4-FFF2-40B4-BE49-F238E27FC236}">
              <a16:creationId xmlns:a16="http://schemas.microsoft.com/office/drawing/2014/main" id="{B5021A9B-D189-4825-9E55-B39526D72B5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880" name="Text Box 1">
          <a:extLst>
            <a:ext uri="{FF2B5EF4-FFF2-40B4-BE49-F238E27FC236}">
              <a16:creationId xmlns:a16="http://schemas.microsoft.com/office/drawing/2014/main" id="{1E0A97EB-AD21-4D8D-89B5-832C696F99F4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881" name="Text Box 1">
          <a:extLst>
            <a:ext uri="{FF2B5EF4-FFF2-40B4-BE49-F238E27FC236}">
              <a16:creationId xmlns:a16="http://schemas.microsoft.com/office/drawing/2014/main" id="{268E3043-8C12-46B1-9CEC-368F3F7EA21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82" name="Text Box 1">
          <a:extLst>
            <a:ext uri="{FF2B5EF4-FFF2-40B4-BE49-F238E27FC236}">
              <a16:creationId xmlns:a16="http://schemas.microsoft.com/office/drawing/2014/main" id="{0E9F434A-0038-4017-B4BC-198747DAED15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83" name="Text Box 1">
          <a:extLst>
            <a:ext uri="{FF2B5EF4-FFF2-40B4-BE49-F238E27FC236}">
              <a16:creationId xmlns:a16="http://schemas.microsoft.com/office/drawing/2014/main" id="{8C6C9AAB-A85D-444A-A0A4-4D0A8C92BAB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84" name="Text Box 1">
          <a:extLst>
            <a:ext uri="{FF2B5EF4-FFF2-40B4-BE49-F238E27FC236}">
              <a16:creationId xmlns:a16="http://schemas.microsoft.com/office/drawing/2014/main" id="{A0D88E7D-0582-4512-BD85-74238D39C331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85" name="Text Box 1">
          <a:extLst>
            <a:ext uri="{FF2B5EF4-FFF2-40B4-BE49-F238E27FC236}">
              <a16:creationId xmlns:a16="http://schemas.microsoft.com/office/drawing/2014/main" id="{986A9E15-983D-47D7-B2A5-B348500F86E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86" name="Text Box 1">
          <a:extLst>
            <a:ext uri="{FF2B5EF4-FFF2-40B4-BE49-F238E27FC236}">
              <a16:creationId xmlns:a16="http://schemas.microsoft.com/office/drawing/2014/main" id="{A1EBE096-E161-4252-BA15-43353DEA682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87" name="Text Box 1">
          <a:extLst>
            <a:ext uri="{FF2B5EF4-FFF2-40B4-BE49-F238E27FC236}">
              <a16:creationId xmlns:a16="http://schemas.microsoft.com/office/drawing/2014/main" id="{DBD11D34-8585-4393-8DFE-D6C44C6CA46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88" name="Text Box 1">
          <a:extLst>
            <a:ext uri="{FF2B5EF4-FFF2-40B4-BE49-F238E27FC236}">
              <a16:creationId xmlns:a16="http://schemas.microsoft.com/office/drawing/2014/main" id="{936D2F1E-FBDB-4737-A4B4-61FD64A7D51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89" name="Text Box 1">
          <a:extLst>
            <a:ext uri="{FF2B5EF4-FFF2-40B4-BE49-F238E27FC236}">
              <a16:creationId xmlns:a16="http://schemas.microsoft.com/office/drawing/2014/main" id="{5E9B3978-917B-465A-9C30-7085572AE1F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90" name="Text Box 1">
          <a:extLst>
            <a:ext uri="{FF2B5EF4-FFF2-40B4-BE49-F238E27FC236}">
              <a16:creationId xmlns:a16="http://schemas.microsoft.com/office/drawing/2014/main" id="{E713439B-CF82-4C2A-B5F1-1311716BF37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91" name="Text Box 1">
          <a:extLst>
            <a:ext uri="{FF2B5EF4-FFF2-40B4-BE49-F238E27FC236}">
              <a16:creationId xmlns:a16="http://schemas.microsoft.com/office/drawing/2014/main" id="{CC203A0C-8668-4B91-9296-D816BD3F472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92" name="Text Box 1">
          <a:extLst>
            <a:ext uri="{FF2B5EF4-FFF2-40B4-BE49-F238E27FC236}">
              <a16:creationId xmlns:a16="http://schemas.microsoft.com/office/drawing/2014/main" id="{AFDC492B-36ED-4DE5-A6AE-F8798031F41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93" name="Text Box 1">
          <a:extLst>
            <a:ext uri="{FF2B5EF4-FFF2-40B4-BE49-F238E27FC236}">
              <a16:creationId xmlns:a16="http://schemas.microsoft.com/office/drawing/2014/main" id="{714AAD38-3F30-4040-AB17-E7D10F6451A6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894" name="Text Box 1">
          <a:extLst>
            <a:ext uri="{FF2B5EF4-FFF2-40B4-BE49-F238E27FC236}">
              <a16:creationId xmlns:a16="http://schemas.microsoft.com/office/drawing/2014/main" id="{EE850406-7854-47E4-8B0A-B8E911517128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895" name="Text Box 1">
          <a:extLst>
            <a:ext uri="{FF2B5EF4-FFF2-40B4-BE49-F238E27FC236}">
              <a16:creationId xmlns:a16="http://schemas.microsoft.com/office/drawing/2014/main" id="{03C90AE5-9516-4C42-84A6-0EA0A403069C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896" name="Text Box 1">
          <a:extLst>
            <a:ext uri="{FF2B5EF4-FFF2-40B4-BE49-F238E27FC236}">
              <a16:creationId xmlns:a16="http://schemas.microsoft.com/office/drawing/2014/main" id="{FAE578ED-5E12-4042-9C92-31565D376E7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897" name="Text Box 1">
          <a:extLst>
            <a:ext uri="{FF2B5EF4-FFF2-40B4-BE49-F238E27FC236}">
              <a16:creationId xmlns:a16="http://schemas.microsoft.com/office/drawing/2014/main" id="{91F71684-8988-4F7C-9AF2-179486F6FDE3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898" name="Text Box 1">
          <a:extLst>
            <a:ext uri="{FF2B5EF4-FFF2-40B4-BE49-F238E27FC236}">
              <a16:creationId xmlns:a16="http://schemas.microsoft.com/office/drawing/2014/main" id="{7DCAC4D9-4FEF-41AD-8C56-9E55C62F05BE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899" name="Text Box 1">
          <a:extLst>
            <a:ext uri="{FF2B5EF4-FFF2-40B4-BE49-F238E27FC236}">
              <a16:creationId xmlns:a16="http://schemas.microsoft.com/office/drawing/2014/main" id="{416BD47A-5D72-4A4A-BACA-EEC6BE4BDA1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95250</xdr:rowOff>
    </xdr:to>
    <xdr:sp macro="" textlink="">
      <xdr:nvSpPr>
        <xdr:cNvPr id="5900" name="Text Box 1">
          <a:extLst>
            <a:ext uri="{FF2B5EF4-FFF2-40B4-BE49-F238E27FC236}">
              <a16:creationId xmlns:a16="http://schemas.microsoft.com/office/drawing/2014/main" id="{4DACB3DB-93B6-4AF7-968B-0A4518A92660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24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85725</xdr:rowOff>
    </xdr:to>
    <xdr:sp macro="" textlink="">
      <xdr:nvSpPr>
        <xdr:cNvPr id="5901" name="Text Box 1">
          <a:extLst>
            <a:ext uri="{FF2B5EF4-FFF2-40B4-BE49-F238E27FC236}">
              <a16:creationId xmlns:a16="http://schemas.microsoft.com/office/drawing/2014/main" id="{E150601E-EF4C-40B1-903F-8DD1A2BCC72F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902" name="Text Box 1">
          <a:extLst>
            <a:ext uri="{FF2B5EF4-FFF2-40B4-BE49-F238E27FC236}">
              <a16:creationId xmlns:a16="http://schemas.microsoft.com/office/drawing/2014/main" id="{1529E131-468C-4603-972C-13BA7C61A26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903" name="Text Box 1">
          <a:extLst>
            <a:ext uri="{FF2B5EF4-FFF2-40B4-BE49-F238E27FC236}">
              <a16:creationId xmlns:a16="http://schemas.microsoft.com/office/drawing/2014/main" id="{036D4B3A-AA1D-46A0-AABB-DC0A5C9CA609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904" name="Text Box 1">
          <a:extLst>
            <a:ext uri="{FF2B5EF4-FFF2-40B4-BE49-F238E27FC236}">
              <a16:creationId xmlns:a16="http://schemas.microsoft.com/office/drawing/2014/main" id="{8F44E513-1912-4332-9B0B-686FEA16DD4A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40</xdr:row>
      <xdr:rowOff>0</xdr:rowOff>
    </xdr:from>
    <xdr:to>
      <xdr:col>0</xdr:col>
      <xdr:colOff>571500</xdr:colOff>
      <xdr:row>41</xdr:row>
      <xdr:rowOff>57150</xdr:rowOff>
    </xdr:to>
    <xdr:sp macro="" textlink="">
      <xdr:nvSpPr>
        <xdr:cNvPr id="5905" name="Text Box 1">
          <a:extLst>
            <a:ext uri="{FF2B5EF4-FFF2-40B4-BE49-F238E27FC236}">
              <a16:creationId xmlns:a16="http://schemas.microsoft.com/office/drawing/2014/main" id="{5779C772-43E1-447B-939E-44D73ED56F47}"/>
            </a:ext>
          </a:extLst>
        </xdr:cNvPr>
        <xdr:cNvSpPr txBox="1">
          <a:spLocks noChangeArrowheads="1"/>
        </xdr:cNvSpPr>
      </xdr:nvSpPr>
      <xdr:spPr bwMode="auto">
        <a:xfrm>
          <a:off x="495300" y="64008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06" name="Text Box 1">
          <a:extLst>
            <a:ext uri="{FF2B5EF4-FFF2-40B4-BE49-F238E27FC236}">
              <a16:creationId xmlns:a16="http://schemas.microsoft.com/office/drawing/2014/main" id="{3EA4FC24-D03C-488F-AFF6-80D4CF4EF3D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07" name="Text Box 1">
          <a:extLst>
            <a:ext uri="{FF2B5EF4-FFF2-40B4-BE49-F238E27FC236}">
              <a16:creationId xmlns:a16="http://schemas.microsoft.com/office/drawing/2014/main" id="{15645545-6564-4D7F-B886-99CB7870587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08" name="Text Box 1">
          <a:extLst>
            <a:ext uri="{FF2B5EF4-FFF2-40B4-BE49-F238E27FC236}">
              <a16:creationId xmlns:a16="http://schemas.microsoft.com/office/drawing/2014/main" id="{5E02BB4A-60EC-4179-BBBA-5A31A7AC661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09" name="Text Box 1">
          <a:extLst>
            <a:ext uri="{FF2B5EF4-FFF2-40B4-BE49-F238E27FC236}">
              <a16:creationId xmlns:a16="http://schemas.microsoft.com/office/drawing/2014/main" id="{5C8DEB4F-E9B2-4A9E-B34C-9023A34D975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10" name="Text Box 1">
          <a:extLst>
            <a:ext uri="{FF2B5EF4-FFF2-40B4-BE49-F238E27FC236}">
              <a16:creationId xmlns:a16="http://schemas.microsoft.com/office/drawing/2014/main" id="{FFB0D679-E029-485B-A771-0FCC5229CEB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11" name="Text Box 1">
          <a:extLst>
            <a:ext uri="{FF2B5EF4-FFF2-40B4-BE49-F238E27FC236}">
              <a16:creationId xmlns:a16="http://schemas.microsoft.com/office/drawing/2014/main" id="{2930AB6E-F30E-44D7-9A96-6082D47A7ED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12" name="Text Box 1">
          <a:extLst>
            <a:ext uri="{FF2B5EF4-FFF2-40B4-BE49-F238E27FC236}">
              <a16:creationId xmlns:a16="http://schemas.microsoft.com/office/drawing/2014/main" id="{F2D579B0-1476-4D7B-8D22-F692C46B2DE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13" name="Text Box 1">
          <a:extLst>
            <a:ext uri="{FF2B5EF4-FFF2-40B4-BE49-F238E27FC236}">
              <a16:creationId xmlns:a16="http://schemas.microsoft.com/office/drawing/2014/main" id="{FB7A7DC6-1BFA-4DF1-8702-180B9AB6FBE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14" name="Text Box 1">
          <a:extLst>
            <a:ext uri="{FF2B5EF4-FFF2-40B4-BE49-F238E27FC236}">
              <a16:creationId xmlns:a16="http://schemas.microsoft.com/office/drawing/2014/main" id="{5BAAF066-56A1-45FB-958E-43393FA9415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15" name="Text Box 1">
          <a:extLst>
            <a:ext uri="{FF2B5EF4-FFF2-40B4-BE49-F238E27FC236}">
              <a16:creationId xmlns:a16="http://schemas.microsoft.com/office/drawing/2014/main" id="{060C3209-BEC6-4E30-9AB1-05381320890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16" name="Text Box 1">
          <a:extLst>
            <a:ext uri="{FF2B5EF4-FFF2-40B4-BE49-F238E27FC236}">
              <a16:creationId xmlns:a16="http://schemas.microsoft.com/office/drawing/2014/main" id="{131394E1-6778-49DF-88AE-3062062EAD6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17" name="Text Box 1">
          <a:extLst>
            <a:ext uri="{FF2B5EF4-FFF2-40B4-BE49-F238E27FC236}">
              <a16:creationId xmlns:a16="http://schemas.microsoft.com/office/drawing/2014/main" id="{B82E2263-0CFA-4E67-BB71-E60A454D457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18" name="Text Box 1">
          <a:extLst>
            <a:ext uri="{FF2B5EF4-FFF2-40B4-BE49-F238E27FC236}">
              <a16:creationId xmlns:a16="http://schemas.microsoft.com/office/drawing/2014/main" id="{B5ED9E32-F43D-47C7-8B8B-D2C168FA5CA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19" name="Text Box 1">
          <a:extLst>
            <a:ext uri="{FF2B5EF4-FFF2-40B4-BE49-F238E27FC236}">
              <a16:creationId xmlns:a16="http://schemas.microsoft.com/office/drawing/2014/main" id="{427055D4-B74E-4A88-A839-2B42760FC54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20" name="Text Box 1">
          <a:extLst>
            <a:ext uri="{FF2B5EF4-FFF2-40B4-BE49-F238E27FC236}">
              <a16:creationId xmlns:a16="http://schemas.microsoft.com/office/drawing/2014/main" id="{05A4414E-8789-4FC8-AB44-19E35F89D8D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21" name="Text Box 1">
          <a:extLst>
            <a:ext uri="{FF2B5EF4-FFF2-40B4-BE49-F238E27FC236}">
              <a16:creationId xmlns:a16="http://schemas.microsoft.com/office/drawing/2014/main" id="{2BB1B591-A175-46DE-8809-90DE66EDC0F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22" name="Text Box 1">
          <a:extLst>
            <a:ext uri="{FF2B5EF4-FFF2-40B4-BE49-F238E27FC236}">
              <a16:creationId xmlns:a16="http://schemas.microsoft.com/office/drawing/2014/main" id="{C0D91B90-869D-429D-8443-607E26EC64D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23" name="Text Box 1">
          <a:extLst>
            <a:ext uri="{FF2B5EF4-FFF2-40B4-BE49-F238E27FC236}">
              <a16:creationId xmlns:a16="http://schemas.microsoft.com/office/drawing/2014/main" id="{790BF608-77D3-4F23-98B7-CED6C5CE640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24" name="Text Box 1">
          <a:extLst>
            <a:ext uri="{FF2B5EF4-FFF2-40B4-BE49-F238E27FC236}">
              <a16:creationId xmlns:a16="http://schemas.microsoft.com/office/drawing/2014/main" id="{78A4FDF0-D7A9-4C80-AB48-C3ACF851198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25" name="Text Box 1">
          <a:extLst>
            <a:ext uri="{FF2B5EF4-FFF2-40B4-BE49-F238E27FC236}">
              <a16:creationId xmlns:a16="http://schemas.microsoft.com/office/drawing/2014/main" id="{44F18473-B5BE-41E9-B2E7-CCEA095AD48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26" name="Text Box 1">
          <a:extLst>
            <a:ext uri="{FF2B5EF4-FFF2-40B4-BE49-F238E27FC236}">
              <a16:creationId xmlns:a16="http://schemas.microsoft.com/office/drawing/2014/main" id="{6F9E6D8A-496E-4B1B-888D-1359271F84F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27" name="Text Box 1">
          <a:extLst>
            <a:ext uri="{FF2B5EF4-FFF2-40B4-BE49-F238E27FC236}">
              <a16:creationId xmlns:a16="http://schemas.microsoft.com/office/drawing/2014/main" id="{D8DBA430-42B4-4D6E-8E6A-18363117AB9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28" name="Text Box 1">
          <a:extLst>
            <a:ext uri="{FF2B5EF4-FFF2-40B4-BE49-F238E27FC236}">
              <a16:creationId xmlns:a16="http://schemas.microsoft.com/office/drawing/2014/main" id="{B1207DF8-2350-430B-9290-4DAFD3EFB79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29" name="Text Box 1">
          <a:extLst>
            <a:ext uri="{FF2B5EF4-FFF2-40B4-BE49-F238E27FC236}">
              <a16:creationId xmlns:a16="http://schemas.microsoft.com/office/drawing/2014/main" id="{F6ECE5A0-2436-48D8-8D6A-3A6EF66A1CB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30" name="Text Box 1">
          <a:extLst>
            <a:ext uri="{FF2B5EF4-FFF2-40B4-BE49-F238E27FC236}">
              <a16:creationId xmlns:a16="http://schemas.microsoft.com/office/drawing/2014/main" id="{E8DC65A6-C889-431D-A871-A1F62DC083C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31" name="Text Box 1">
          <a:extLst>
            <a:ext uri="{FF2B5EF4-FFF2-40B4-BE49-F238E27FC236}">
              <a16:creationId xmlns:a16="http://schemas.microsoft.com/office/drawing/2014/main" id="{9085FA4D-432F-43A6-A2B5-D40577892A8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32" name="Text Box 1">
          <a:extLst>
            <a:ext uri="{FF2B5EF4-FFF2-40B4-BE49-F238E27FC236}">
              <a16:creationId xmlns:a16="http://schemas.microsoft.com/office/drawing/2014/main" id="{F0688079-4190-4A85-838B-9251FBAE786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33" name="Text Box 1">
          <a:extLst>
            <a:ext uri="{FF2B5EF4-FFF2-40B4-BE49-F238E27FC236}">
              <a16:creationId xmlns:a16="http://schemas.microsoft.com/office/drawing/2014/main" id="{CF365410-B31A-4F0F-8D25-44CC6538EC8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34" name="Text Box 1">
          <a:extLst>
            <a:ext uri="{FF2B5EF4-FFF2-40B4-BE49-F238E27FC236}">
              <a16:creationId xmlns:a16="http://schemas.microsoft.com/office/drawing/2014/main" id="{1C723AD9-83D9-41AE-A343-452A904E37F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35" name="Text Box 1">
          <a:extLst>
            <a:ext uri="{FF2B5EF4-FFF2-40B4-BE49-F238E27FC236}">
              <a16:creationId xmlns:a16="http://schemas.microsoft.com/office/drawing/2014/main" id="{8883F4BF-4DA1-40CB-BDEA-F7D67B98C6A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36" name="Text Box 1">
          <a:extLst>
            <a:ext uri="{FF2B5EF4-FFF2-40B4-BE49-F238E27FC236}">
              <a16:creationId xmlns:a16="http://schemas.microsoft.com/office/drawing/2014/main" id="{948A85C1-3A85-4866-9033-6174D718BBC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37" name="Text Box 1">
          <a:extLst>
            <a:ext uri="{FF2B5EF4-FFF2-40B4-BE49-F238E27FC236}">
              <a16:creationId xmlns:a16="http://schemas.microsoft.com/office/drawing/2014/main" id="{FF14F5B7-5F16-49BB-BA6D-BF6FE871FA3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38" name="Text Box 1">
          <a:extLst>
            <a:ext uri="{FF2B5EF4-FFF2-40B4-BE49-F238E27FC236}">
              <a16:creationId xmlns:a16="http://schemas.microsoft.com/office/drawing/2014/main" id="{DAE4E658-6301-46D7-B9FB-14EE82C4E2F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39" name="Text Box 1">
          <a:extLst>
            <a:ext uri="{FF2B5EF4-FFF2-40B4-BE49-F238E27FC236}">
              <a16:creationId xmlns:a16="http://schemas.microsoft.com/office/drawing/2014/main" id="{59EA1A78-CB14-4DE5-AF0E-7D64C0B1537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40" name="Text Box 1">
          <a:extLst>
            <a:ext uri="{FF2B5EF4-FFF2-40B4-BE49-F238E27FC236}">
              <a16:creationId xmlns:a16="http://schemas.microsoft.com/office/drawing/2014/main" id="{32EC842E-0977-4E12-8CFC-93DE0059842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41" name="Text Box 1">
          <a:extLst>
            <a:ext uri="{FF2B5EF4-FFF2-40B4-BE49-F238E27FC236}">
              <a16:creationId xmlns:a16="http://schemas.microsoft.com/office/drawing/2014/main" id="{8F2119E3-A52D-4106-95F3-ADC67B8D166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42" name="Text Box 1">
          <a:extLst>
            <a:ext uri="{FF2B5EF4-FFF2-40B4-BE49-F238E27FC236}">
              <a16:creationId xmlns:a16="http://schemas.microsoft.com/office/drawing/2014/main" id="{73A3E1AF-FA16-4559-B73B-8A4BF696672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43" name="Text Box 1">
          <a:extLst>
            <a:ext uri="{FF2B5EF4-FFF2-40B4-BE49-F238E27FC236}">
              <a16:creationId xmlns:a16="http://schemas.microsoft.com/office/drawing/2014/main" id="{71883A2E-E999-4F60-8C36-8BF2B4DC2ED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44" name="Text Box 1">
          <a:extLst>
            <a:ext uri="{FF2B5EF4-FFF2-40B4-BE49-F238E27FC236}">
              <a16:creationId xmlns:a16="http://schemas.microsoft.com/office/drawing/2014/main" id="{8E4BF0E7-3716-4DE0-81A1-33B4BDD6610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45" name="Text Box 1">
          <a:extLst>
            <a:ext uri="{FF2B5EF4-FFF2-40B4-BE49-F238E27FC236}">
              <a16:creationId xmlns:a16="http://schemas.microsoft.com/office/drawing/2014/main" id="{7D8D320A-A8AC-49EB-B0AC-78ED3A1003A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46" name="Text Box 1">
          <a:extLst>
            <a:ext uri="{FF2B5EF4-FFF2-40B4-BE49-F238E27FC236}">
              <a16:creationId xmlns:a16="http://schemas.microsoft.com/office/drawing/2014/main" id="{463FE022-83C5-4044-9D6A-392B25DB7EC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47" name="Text Box 1">
          <a:extLst>
            <a:ext uri="{FF2B5EF4-FFF2-40B4-BE49-F238E27FC236}">
              <a16:creationId xmlns:a16="http://schemas.microsoft.com/office/drawing/2014/main" id="{95B30796-3BD5-427F-860A-00347EEBCBE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48" name="Text Box 1">
          <a:extLst>
            <a:ext uri="{FF2B5EF4-FFF2-40B4-BE49-F238E27FC236}">
              <a16:creationId xmlns:a16="http://schemas.microsoft.com/office/drawing/2014/main" id="{6E278D06-49F1-401E-B7C3-528A35113D7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49" name="Text Box 1">
          <a:extLst>
            <a:ext uri="{FF2B5EF4-FFF2-40B4-BE49-F238E27FC236}">
              <a16:creationId xmlns:a16="http://schemas.microsoft.com/office/drawing/2014/main" id="{CD29CC41-9EE7-4E82-B232-890AE677EB2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50" name="Text Box 1">
          <a:extLst>
            <a:ext uri="{FF2B5EF4-FFF2-40B4-BE49-F238E27FC236}">
              <a16:creationId xmlns:a16="http://schemas.microsoft.com/office/drawing/2014/main" id="{09EAB33C-A4C6-44D6-911F-92FDED3C0B5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51" name="Text Box 1">
          <a:extLst>
            <a:ext uri="{FF2B5EF4-FFF2-40B4-BE49-F238E27FC236}">
              <a16:creationId xmlns:a16="http://schemas.microsoft.com/office/drawing/2014/main" id="{19C58FD7-2745-43EC-9AF5-979C9267689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52" name="Text Box 1">
          <a:extLst>
            <a:ext uri="{FF2B5EF4-FFF2-40B4-BE49-F238E27FC236}">
              <a16:creationId xmlns:a16="http://schemas.microsoft.com/office/drawing/2014/main" id="{68E9A2A3-F94D-42F9-9C60-EB3C36299F4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53" name="Text Box 1">
          <a:extLst>
            <a:ext uri="{FF2B5EF4-FFF2-40B4-BE49-F238E27FC236}">
              <a16:creationId xmlns:a16="http://schemas.microsoft.com/office/drawing/2014/main" id="{5789255B-6F3E-4AE1-816B-161A4E46839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54" name="Text Box 1">
          <a:extLst>
            <a:ext uri="{FF2B5EF4-FFF2-40B4-BE49-F238E27FC236}">
              <a16:creationId xmlns:a16="http://schemas.microsoft.com/office/drawing/2014/main" id="{114B5BE4-14DD-4D5D-8B92-BD5F15CAB9C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55" name="Text Box 1">
          <a:extLst>
            <a:ext uri="{FF2B5EF4-FFF2-40B4-BE49-F238E27FC236}">
              <a16:creationId xmlns:a16="http://schemas.microsoft.com/office/drawing/2014/main" id="{17B70B4E-F2F1-4877-85AE-540CF3693AC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56" name="Text Box 1">
          <a:extLst>
            <a:ext uri="{FF2B5EF4-FFF2-40B4-BE49-F238E27FC236}">
              <a16:creationId xmlns:a16="http://schemas.microsoft.com/office/drawing/2014/main" id="{CFA8A3A8-F399-4BE0-8DE3-37CF673439B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57" name="Text Box 1">
          <a:extLst>
            <a:ext uri="{FF2B5EF4-FFF2-40B4-BE49-F238E27FC236}">
              <a16:creationId xmlns:a16="http://schemas.microsoft.com/office/drawing/2014/main" id="{B1841B5C-ED49-4C86-AF5E-BE4C983679E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58" name="Text Box 1">
          <a:extLst>
            <a:ext uri="{FF2B5EF4-FFF2-40B4-BE49-F238E27FC236}">
              <a16:creationId xmlns:a16="http://schemas.microsoft.com/office/drawing/2014/main" id="{9FA9F940-5972-4C14-8815-9DED7938EE5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59" name="Text Box 1">
          <a:extLst>
            <a:ext uri="{FF2B5EF4-FFF2-40B4-BE49-F238E27FC236}">
              <a16:creationId xmlns:a16="http://schemas.microsoft.com/office/drawing/2014/main" id="{F4E96408-0178-4CE9-8E9B-4B125616017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60" name="Text Box 1">
          <a:extLst>
            <a:ext uri="{FF2B5EF4-FFF2-40B4-BE49-F238E27FC236}">
              <a16:creationId xmlns:a16="http://schemas.microsoft.com/office/drawing/2014/main" id="{CF581D7A-99FD-4FE4-A3AF-709095FFF73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61" name="Text Box 1">
          <a:extLst>
            <a:ext uri="{FF2B5EF4-FFF2-40B4-BE49-F238E27FC236}">
              <a16:creationId xmlns:a16="http://schemas.microsoft.com/office/drawing/2014/main" id="{F3EB642E-9303-439A-A88A-0C97B6869EE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62" name="Text Box 1">
          <a:extLst>
            <a:ext uri="{FF2B5EF4-FFF2-40B4-BE49-F238E27FC236}">
              <a16:creationId xmlns:a16="http://schemas.microsoft.com/office/drawing/2014/main" id="{A8F6101C-BFBA-497E-BF17-5FBFA4B4BC7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63" name="Text Box 1">
          <a:extLst>
            <a:ext uri="{FF2B5EF4-FFF2-40B4-BE49-F238E27FC236}">
              <a16:creationId xmlns:a16="http://schemas.microsoft.com/office/drawing/2014/main" id="{6BF244F2-3EC9-412A-8874-5CF994E15E1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64" name="Text Box 1">
          <a:extLst>
            <a:ext uri="{FF2B5EF4-FFF2-40B4-BE49-F238E27FC236}">
              <a16:creationId xmlns:a16="http://schemas.microsoft.com/office/drawing/2014/main" id="{5D96811B-923A-4012-8908-4A9D64C5190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65" name="Text Box 1">
          <a:extLst>
            <a:ext uri="{FF2B5EF4-FFF2-40B4-BE49-F238E27FC236}">
              <a16:creationId xmlns:a16="http://schemas.microsoft.com/office/drawing/2014/main" id="{F65AB1A7-2F8D-4FE3-AECD-17CE9908427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66" name="Text Box 1">
          <a:extLst>
            <a:ext uri="{FF2B5EF4-FFF2-40B4-BE49-F238E27FC236}">
              <a16:creationId xmlns:a16="http://schemas.microsoft.com/office/drawing/2014/main" id="{1E8B8756-9909-4C64-A250-6E520E92069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67" name="Text Box 1">
          <a:extLst>
            <a:ext uri="{FF2B5EF4-FFF2-40B4-BE49-F238E27FC236}">
              <a16:creationId xmlns:a16="http://schemas.microsoft.com/office/drawing/2014/main" id="{B0A43BBC-C66F-4287-988A-034D61AB38B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68" name="Text Box 1">
          <a:extLst>
            <a:ext uri="{FF2B5EF4-FFF2-40B4-BE49-F238E27FC236}">
              <a16:creationId xmlns:a16="http://schemas.microsoft.com/office/drawing/2014/main" id="{58C60CE6-0EAF-4CCA-9171-272997DC5F5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5969" name="Text Box 1">
          <a:extLst>
            <a:ext uri="{FF2B5EF4-FFF2-40B4-BE49-F238E27FC236}">
              <a16:creationId xmlns:a16="http://schemas.microsoft.com/office/drawing/2014/main" id="{49FFDBAD-10D1-48DC-9F42-7219380137B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5970" name="Text Box 1">
          <a:extLst>
            <a:ext uri="{FF2B5EF4-FFF2-40B4-BE49-F238E27FC236}">
              <a16:creationId xmlns:a16="http://schemas.microsoft.com/office/drawing/2014/main" id="{988631A7-DA3D-4E1F-A5C4-268FA35037C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71" name="Text Box 1">
          <a:extLst>
            <a:ext uri="{FF2B5EF4-FFF2-40B4-BE49-F238E27FC236}">
              <a16:creationId xmlns:a16="http://schemas.microsoft.com/office/drawing/2014/main" id="{29826047-4436-4757-BFB6-9F47C31CE31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5972" name="Text Box 1">
          <a:extLst>
            <a:ext uri="{FF2B5EF4-FFF2-40B4-BE49-F238E27FC236}">
              <a16:creationId xmlns:a16="http://schemas.microsoft.com/office/drawing/2014/main" id="{505FC8B3-0CFA-465A-9BED-94FFFA15943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73" name="Text Box 1">
          <a:extLst>
            <a:ext uri="{FF2B5EF4-FFF2-40B4-BE49-F238E27FC236}">
              <a16:creationId xmlns:a16="http://schemas.microsoft.com/office/drawing/2014/main" id="{442ED007-EC39-4CD6-99C7-053FE3446EC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5974" name="Text Box 1">
          <a:extLst>
            <a:ext uri="{FF2B5EF4-FFF2-40B4-BE49-F238E27FC236}">
              <a16:creationId xmlns:a16="http://schemas.microsoft.com/office/drawing/2014/main" id="{2A06E953-6AAE-48A3-84D5-FCC53759ADB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75" name="Text Box 1">
          <a:extLst>
            <a:ext uri="{FF2B5EF4-FFF2-40B4-BE49-F238E27FC236}">
              <a16:creationId xmlns:a16="http://schemas.microsoft.com/office/drawing/2014/main" id="{952E9C6E-B407-425F-9533-7E02D0D9027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5976" name="Text Box 1">
          <a:extLst>
            <a:ext uri="{FF2B5EF4-FFF2-40B4-BE49-F238E27FC236}">
              <a16:creationId xmlns:a16="http://schemas.microsoft.com/office/drawing/2014/main" id="{2A433FD1-ACBD-48CA-96C7-5E51B0C8FA4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77" name="Text Box 1">
          <a:extLst>
            <a:ext uri="{FF2B5EF4-FFF2-40B4-BE49-F238E27FC236}">
              <a16:creationId xmlns:a16="http://schemas.microsoft.com/office/drawing/2014/main" id="{B65DF28C-9151-4340-9CF2-2F96CC323B6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5978" name="Text Box 1">
          <a:extLst>
            <a:ext uri="{FF2B5EF4-FFF2-40B4-BE49-F238E27FC236}">
              <a16:creationId xmlns:a16="http://schemas.microsoft.com/office/drawing/2014/main" id="{FDE08DAA-0FB2-4ABE-B65F-57FDFD33331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79" name="Text Box 1">
          <a:extLst>
            <a:ext uri="{FF2B5EF4-FFF2-40B4-BE49-F238E27FC236}">
              <a16:creationId xmlns:a16="http://schemas.microsoft.com/office/drawing/2014/main" id="{55492837-F099-4B99-AAD8-19C7853EEF8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5980" name="Text Box 1">
          <a:extLst>
            <a:ext uri="{FF2B5EF4-FFF2-40B4-BE49-F238E27FC236}">
              <a16:creationId xmlns:a16="http://schemas.microsoft.com/office/drawing/2014/main" id="{B1DBFEAC-FD6E-4090-8670-001F14378B9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81" name="Text Box 1">
          <a:extLst>
            <a:ext uri="{FF2B5EF4-FFF2-40B4-BE49-F238E27FC236}">
              <a16:creationId xmlns:a16="http://schemas.microsoft.com/office/drawing/2014/main" id="{29C014AA-8BBE-41F3-92FB-014FBD2964A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82" name="Text Box 1">
          <a:extLst>
            <a:ext uri="{FF2B5EF4-FFF2-40B4-BE49-F238E27FC236}">
              <a16:creationId xmlns:a16="http://schemas.microsoft.com/office/drawing/2014/main" id="{2255AF03-BDA8-4199-A8B1-71643E9B9CE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83" name="Text Box 1">
          <a:extLst>
            <a:ext uri="{FF2B5EF4-FFF2-40B4-BE49-F238E27FC236}">
              <a16:creationId xmlns:a16="http://schemas.microsoft.com/office/drawing/2014/main" id="{0D17627B-27B5-46A0-846B-0D98E191240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84" name="Text Box 1">
          <a:extLst>
            <a:ext uri="{FF2B5EF4-FFF2-40B4-BE49-F238E27FC236}">
              <a16:creationId xmlns:a16="http://schemas.microsoft.com/office/drawing/2014/main" id="{CBDE1912-ADD9-4761-BCB4-48AF4E6700F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85" name="Text Box 1">
          <a:extLst>
            <a:ext uri="{FF2B5EF4-FFF2-40B4-BE49-F238E27FC236}">
              <a16:creationId xmlns:a16="http://schemas.microsoft.com/office/drawing/2014/main" id="{CD623EC9-7334-44F4-AEDF-2FF20F34A63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5986" name="Text Box 1">
          <a:extLst>
            <a:ext uri="{FF2B5EF4-FFF2-40B4-BE49-F238E27FC236}">
              <a16:creationId xmlns:a16="http://schemas.microsoft.com/office/drawing/2014/main" id="{D409612C-3201-4FB8-8275-A428D3D291E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87" name="Text Box 1">
          <a:extLst>
            <a:ext uri="{FF2B5EF4-FFF2-40B4-BE49-F238E27FC236}">
              <a16:creationId xmlns:a16="http://schemas.microsoft.com/office/drawing/2014/main" id="{A15D2D8F-5D4E-4F8C-ACD9-AF5F3FD2D22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5988" name="Text Box 1">
          <a:extLst>
            <a:ext uri="{FF2B5EF4-FFF2-40B4-BE49-F238E27FC236}">
              <a16:creationId xmlns:a16="http://schemas.microsoft.com/office/drawing/2014/main" id="{3C97E605-4D59-40DB-A6A6-08BB382C8D7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5989" name="Text Box 1">
          <a:extLst>
            <a:ext uri="{FF2B5EF4-FFF2-40B4-BE49-F238E27FC236}">
              <a16:creationId xmlns:a16="http://schemas.microsoft.com/office/drawing/2014/main" id="{99B4148E-DD2D-474A-85DC-B24675F7127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90" name="Text Box 1">
          <a:extLst>
            <a:ext uri="{FF2B5EF4-FFF2-40B4-BE49-F238E27FC236}">
              <a16:creationId xmlns:a16="http://schemas.microsoft.com/office/drawing/2014/main" id="{396D7DEE-9FF9-40B6-BAB9-F5B35571726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91" name="Text Box 1">
          <a:extLst>
            <a:ext uri="{FF2B5EF4-FFF2-40B4-BE49-F238E27FC236}">
              <a16:creationId xmlns:a16="http://schemas.microsoft.com/office/drawing/2014/main" id="{AD5D6A11-9F51-49C6-AD99-B3553199353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92" name="Text Box 1">
          <a:extLst>
            <a:ext uri="{FF2B5EF4-FFF2-40B4-BE49-F238E27FC236}">
              <a16:creationId xmlns:a16="http://schemas.microsoft.com/office/drawing/2014/main" id="{E3AE29DD-A6DD-4EA6-A97A-C3BA1572CF7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5993" name="Text Box 1">
          <a:extLst>
            <a:ext uri="{FF2B5EF4-FFF2-40B4-BE49-F238E27FC236}">
              <a16:creationId xmlns:a16="http://schemas.microsoft.com/office/drawing/2014/main" id="{33EC658D-70D4-4B11-937F-C4198B25186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5994" name="Text Box 1">
          <a:extLst>
            <a:ext uri="{FF2B5EF4-FFF2-40B4-BE49-F238E27FC236}">
              <a16:creationId xmlns:a16="http://schemas.microsoft.com/office/drawing/2014/main" id="{F98E620D-9DC6-4B49-B3A3-E67811BCF8B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5995" name="Text Box 1">
          <a:extLst>
            <a:ext uri="{FF2B5EF4-FFF2-40B4-BE49-F238E27FC236}">
              <a16:creationId xmlns:a16="http://schemas.microsoft.com/office/drawing/2014/main" id="{1233593B-142C-4C1C-87E4-014AD081D35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5996" name="Text Box 1">
          <a:extLst>
            <a:ext uri="{FF2B5EF4-FFF2-40B4-BE49-F238E27FC236}">
              <a16:creationId xmlns:a16="http://schemas.microsoft.com/office/drawing/2014/main" id="{EFDA5AB8-E9CA-4884-9589-CDBA0A24826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5997" name="Text Box 1">
          <a:extLst>
            <a:ext uri="{FF2B5EF4-FFF2-40B4-BE49-F238E27FC236}">
              <a16:creationId xmlns:a16="http://schemas.microsoft.com/office/drawing/2014/main" id="{807F16EE-EF78-49C6-B72A-4076DF028A9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5998" name="Text Box 1">
          <a:extLst>
            <a:ext uri="{FF2B5EF4-FFF2-40B4-BE49-F238E27FC236}">
              <a16:creationId xmlns:a16="http://schemas.microsoft.com/office/drawing/2014/main" id="{D221EB98-E9AB-4DFC-9DD1-7FB0E066689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5999" name="Text Box 1">
          <a:extLst>
            <a:ext uri="{FF2B5EF4-FFF2-40B4-BE49-F238E27FC236}">
              <a16:creationId xmlns:a16="http://schemas.microsoft.com/office/drawing/2014/main" id="{0A1A7FE2-A41F-41F7-8DF0-D4DDE70DB76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00" name="Text Box 1">
          <a:extLst>
            <a:ext uri="{FF2B5EF4-FFF2-40B4-BE49-F238E27FC236}">
              <a16:creationId xmlns:a16="http://schemas.microsoft.com/office/drawing/2014/main" id="{ACD35451-47B0-43D9-840F-284946E5771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01" name="Text Box 1">
          <a:extLst>
            <a:ext uri="{FF2B5EF4-FFF2-40B4-BE49-F238E27FC236}">
              <a16:creationId xmlns:a16="http://schemas.microsoft.com/office/drawing/2014/main" id="{BD7CE8A9-FF1F-4616-BF2F-09A1D7190B7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02" name="Text Box 1">
          <a:extLst>
            <a:ext uri="{FF2B5EF4-FFF2-40B4-BE49-F238E27FC236}">
              <a16:creationId xmlns:a16="http://schemas.microsoft.com/office/drawing/2014/main" id="{06AB299D-74DE-41D7-9AC6-AB132AADE53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03" name="Text Box 1">
          <a:extLst>
            <a:ext uri="{FF2B5EF4-FFF2-40B4-BE49-F238E27FC236}">
              <a16:creationId xmlns:a16="http://schemas.microsoft.com/office/drawing/2014/main" id="{4E40A7ED-165C-400B-80E0-0252649F6F3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04" name="Text Box 1">
          <a:extLst>
            <a:ext uri="{FF2B5EF4-FFF2-40B4-BE49-F238E27FC236}">
              <a16:creationId xmlns:a16="http://schemas.microsoft.com/office/drawing/2014/main" id="{382030E5-9557-4B51-B779-9EED482C9D8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05" name="Text Box 1">
          <a:extLst>
            <a:ext uri="{FF2B5EF4-FFF2-40B4-BE49-F238E27FC236}">
              <a16:creationId xmlns:a16="http://schemas.microsoft.com/office/drawing/2014/main" id="{07ED60B3-B254-428E-9A9F-53F1E7CC212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06" name="Text Box 1">
          <a:extLst>
            <a:ext uri="{FF2B5EF4-FFF2-40B4-BE49-F238E27FC236}">
              <a16:creationId xmlns:a16="http://schemas.microsoft.com/office/drawing/2014/main" id="{ECCFA318-7E46-4BCF-AC70-02A28FCA11A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07" name="Text Box 1">
          <a:extLst>
            <a:ext uri="{FF2B5EF4-FFF2-40B4-BE49-F238E27FC236}">
              <a16:creationId xmlns:a16="http://schemas.microsoft.com/office/drawing/2014/main" id="{5B7D87EC-129F-4AC2-95F4-7A6945EFF1E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08" name="Text Box 1">
          <a:extLst>
            <a:ext uri="{FF2B5EF4-FFF2-40B4-BE49-F238E27FC236}">
              <a16:creationId xmlns:a16="http://schemas.microsoft.com/office/drawing/2014/main" id="{822E7494-D21B-4882-8398-EDE139ED2E5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09" name="Text Box 1">
          <a:extLst>
            <a:ext uri="{FF2B5EF4-FFF2-40B4-BE49-F238E27FC236}">
              <a16:creationId xmlns:a16="http://schemas.microsoft.com/office/drawing/2014/main" id="{6F72607F-D7E1-4BDC-AB47-5F46DCF62E9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10" name="Text Box 1">
          <a:extLst>
            <a:ext uri="{FF2B5EF4-FFF2-40B4-BE49-F238E27FC236}">
              <a16:creationId xmlns:a16="http://schemas.microsoft.com/office/drawing/2014/main" id="{BE692189-3B09-4181-85CD-80D27272C3B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11" name="Text Box 1">
          <a:extLst>
            <a:ext uri="{FF2B5EF4-FFF2-40B4-BE49-F238E27FC236}">
              <a16:creationId xmlns:a16="http://schemas.microsoft.com/office/drawing/2014/main" id="{4B4211C3-28C3-4C33-B502-EDFC88E2AEF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12" name="Text Box 1">
          <a:extLst>
            <a:ext uri="{FF2B5EF4-FFF2-40B4-BE49-F238E27FC236}">
              <a16:creationId xmlns:a16="http://schemas.microsoft.com/office/drawing/2014/main" id="{7F7DE68B-7776-491B-8083-48AAE536862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13" name="Text Box 1">
          <a:extLst>
            <a:ext uri="{FF2B5EF4-FFF2-40B4-BE49-F238E27FC236}">
              <a16:creationId xmlns:a16="http://schemas.microsoft.com/office/drawing/2014/main" id="{4E990555-8392-4F59-9938-45062580C29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14" name="Text Box 1">
          <a:extLst>
            <a:ext uri="{FF2B5EF4-FFF2-40B4-BE49-F238E27FC236}">
              <a16:creationId xmlns:a16="http://schemas.microsoft.com/office/drawing/2014/main" id="{5A5BEC06-7B9D-4104-9A98-14F3E7C90AC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15" name="Text Box 1">
          <a:extLst>
            <a:ext uri="{FF2B5EF4-FFF2-40B4-BE49-F238E27FC236}">
              <a16:creationId xmlns:a16="http://schemas.microsoft.com/office/drawing/2014/main" id="{3178CA4D-5B56-430F-B178-5A9FDB355F2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16" name="Text Box 1">
          <a:extLst>
            <a:ext uri="{FF2B5EF4-FFF2-40B4-BE49-F238E27FC236}">
              <a16:creationId xmlns:a16="http://schemas.microsoft.com/office/drawing/2014/main" id="{AA961AB8-C3D0-46CB-B341-E18B2B15AAE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17" name="Text Box 1">
          <a:extLst>
            <a:ext uri="{FF2B5EF4-FFF2-40B4-BE49-F238E27FC236}">
              <a16:creationId xmlns:a16="http://schemas.microsoft.com/office/drawing/2014/main" id="{957ABDE5-960D-45ED-B31A-64FEB7C0AF2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18" name="Text Box 1">
          <a:extLst>
            <a:ext uri="{FF2B5EF4-FFF2-40B4-BE49-F238E27FC236}">
              <a16:creationId xmlns:a16="http://schemas.microsoft.com/office/drawing/2014/main" id="{BE534AD0-7824-4D2B-8D84-504AED89407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19" name="Text Box 1">
          <a:extLst>
            <a:ext uri="{FF2B5EF4-FFF2-40B4-BE49-F238E27FC236}">
              <a16:creationId xmlns:a16="http://schemas.microsoft.com/office/drawing/2014/main" id="{B92D5D78-8974-4254-AB9B-03661CF5E37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20" name="Text Box 1">
          <a:extLst>
            <a:ext uri="{FF2B5EF4-FFF2-40B4-BE49-F238E27FC236}">
              <a16:creationId xmlns:a16="http://schemas.microsoft.com/office/drawing/2014/main" id="{8FA72BCC-A386-4A3A-95E6-7E7BEE60CFC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21" name="Text Box 1">
          <a:extLst>
            <a:ext uri="{FF2B5EF4-FFF2-40B4-BE49-F238E27FC236}">
              <a16:creationId xmlns:a16="http://schemas.microsoft.com/office/drawing/2014/main" id="{77759B50-6C00-4EC0-9B9A-5FF31AFCD6E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22" name="Text Box 1">
          <a:extLst>
            <a:ext uri="{FF2B5EF4-FFF2-40B4-BE49-F238E27FC236}">
              <a16:creationId xmlns:a16="http://schemas.microsoft.com/office/drawing/2014/main" id="{99221DCD-6C1C-48EE-ADE6-1DA56221C21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23" name="Text Box 1">
          <a:extLst>
            <a:ext uri="{FF2B5EF4-FFF2-40B4-BE49-F238E27FC236}">
              <a16:creationId xmlns:a16="http://schemas.microsoft.com/office/drawing/2014/main" id="{483D8E78-C614-473A-9837-365AB956FF9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24" name="Text Box 1">
          <a:extLst>
            <a:ext uri="{FF2B5EF4-FFF2-40B4-BE49-F238E27FC236}">
              <a16:creationId xmlns:a16="http://schemas.microsoft.com/office/drawing/2014/main" id="{39D9E64A-705D-4223-BB7E-F1CD15E2898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25" name="Text Box 1">
          <a:extLst>
            <a:ext uri="{FF2B5EF4-FFF2-40B4-BE49-F238E27FC236}">
              <a16:creationId xmlns:a16="http://schemas.microsoft.com/office/drawing/2014/main" id="{FDB56623-F056-4312-B06D-6F749902F07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26" name="Text Box 1">
          <a:extLst>
            <a:ext uri="{FF2B5EF4-FFF2-40B4-BE49-F238E27FC236}">
              <a16:creationId xmlns:a16="http://schemas.microsoft.com/office/drawing/2014/main" id="{CC545553-1F6E-458E-9F0B-6829D307643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27" name="Text Box 1">
          <a:extLst>
            <a:ext uri="{FF2B5EF4-FFF2-40B4-BE49-F238E27FC236}">
              <a16:creationId xmlns:a16="http://schemas.microsoft.com/office/drawing/2014/main" id="{B8D680A4-DC92-4565-89E9-ED0E64C077B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28" name="Text Box 1">
          <a:extLst>
            <a:ext uri="{FF2B5EF4-FFF2-40B4-BE49-F238E27FC236}">
              <a16:creationId xmlns:a16="http://schemas.microsoft.com/office/drawing/2014/main" id="{C4451633-02A5-458E-8CFA-7A015E4D6D0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29" name="Text Box 1">
          <a:extLst>
            <a:ext uri="{FF2B5EF4-FFF2-40B4-BE49-F238E27FC236}">
              <a16:creationId xmlns:a16="http://schemas.microsoft.com/office/drawing/2014/main" id="{5332F4D1-103B-4A58-B8BE-806725ED093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30" name="Text Box 1">
          <a:extLst>
            <a:ext uri="{FF2B5EF4-FFF2-40B4-BE49-F238E27FC236}">
              <a16:creationId xmlns:a16="http://schemas.microsoft.com/office/drawing/2014/main" id="{99BC581F-F6FC-418A-98DE-23054692A83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31" name="Text Box 1">
          <a:extLst>
            <a:ext uri="{FF2B5EF4-FFF2-40B4-BE49-F238E27FC236}">
              <a16:creationId xmlns:a16="http://schemas.microsoft.com/office/drawing/2014/main" id="{BF3FD94B-86B5-42CD-B3AC-4AAEC5267E8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32" name="Text Box 1">
          <a:extLst>
            <a:ext uri="{FF2B5EF4-FFF2-40B4-BE49-F238E27FC236}">
              <a16:creationId xmlns:a16="http://schemas.microsoft.com/office/drawing/2014/main" id="{7B23D5DB-51D0-4CBC-85FE-DD34DFD12FC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33" name="Text Box 1">
          <a:extLst>
            <a:ext uri="{FF2B5EF4-FFF2-40B4-BE49-F238E27FC236}">
              <a16:creationId xmlns:a16="http://schemas.microsoft.com/office/drawing/2014/main" id="{9E08EB68-1169-46C5-9F7B-5C2752E40F3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34" name="Text Box 1">
          <a:extLst>
            <a:ext uri="{FF2B5EF4-FFF2-40B4-BE49-F238E27FC236}">
              <a16:creationId xmlns:a16="http://schemas.microsoft.com/office/drawing/2014/main" id="{6122BE03-B516-4E20-84DE-D1D8A6A8E29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35" name="Text Box 1">
          <a:extLst>
            <a:ext uri="{FF2B5EF4-FFF2-40B4-BE49-F238E27FC236}">
              <a16:creationId xmlns:a16="http://schemas.microsoft.com/office/drawing/2014/main" id="{3E470CD2-771D-4BC4-93BE-3B13A7550F7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36" name="Text Box 1">
          <a:extLst>
            <a:ext uri="{FF2B5EF4-FFF2-40B4-BE49-F238E27FC236}">
              <a16:creationId xmlns:a16="http://schemas.microsoft.com/office/drawing/2014/main" id="{2A6493FC-3AD7-4B02-8F67-7CB217002A0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37" name="Text Box 1">
          <a:extLst>
            <a:ext uri="{FF2B5EF4-FFF2-40B4-BE49-F238E27FC236}">
              <a16:creationId xmlns:a16="http://schemas.microsoft.com/office/drawing/2014/main" id="{88311A93-53EF-43F6-9F27-9DA129643ED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38" name="Text Box 1">
          <a:extLst>
            <a:ext uri="{FF2B5EF4-FFF2-40B4-BE49-F238E27FC236}">
              <a16:creationId xmlns:a16="http://schemas.microsoft.com/office/drawing/2014/main" id="{2DC7C4F5-2867-4283-AD8E-9ACC4DC70F6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39" name="Text Box 1">
          <a:extLst>
            <a:ext uri="{FF2B5EF4-FFF2-40B4-BE49-F238E27FC236}">
              <a16:creationId xmlns:a16="http://schemas.microsoft.com/office/drawing/2014/main" id="{ADABF2D0-4533-4080-827E-FEEE2E22601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40" name="Text Box 1">
          <a:extLst>
            <a:ext uri="{FF2B5EF4-FFF2-40B4-BE49-F238E27FC236}">
              <a16:creationId xmlns:a16="http://schemas.microsoft.com/office/drawing/2014/main" id="{459AF1B9-CDBC-40D3-A9C2-67AAA087542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41" name="Text Box 1">
          <a:extLst>
            <a:ext uri="{FF2B5EF4-FFF2-40B4-BE49-F238E27FC236}">
              <a16:creationId xmlns:a16="http://schemas.microsoft.com/office/drawing/2014/main" id="{70B2E46C-FE4C-4084-920B-8AEA459A260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42" name="Text Box 1">
          <a:extLst>
            <a:ext uri="{FF2B5EF4-FFF2-40B4-BE49-F238E27FC236}">
              <a16:creationId xmlns:a16="http://schemas.microsoft.com/office/drawing/2014/main" id="{74BEFFD5-1043-4FAB-BB67-285150AA882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43" name="Text Box 1">
          <a:extLst>
            <a:ext uri="{FF2B5EF4-FFF2-40B4-BE49-F238E27FC236}">
              <a16:creationId xmlns:a16="http://schemas.microsoft.com/office/drawing/2014/main" id="{4FE87BAF-C401-4AD6-8739-DA35B23A5F6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44" name="Text Box 1">
          <a:extLst>
            <a:ext uri="{FF2B5EF4-FFF2-40B4-BE49-F238E27FC236}">
              <a16:creationId xmlns:a16="http://schemas.microsoft.com/office/drawing/2014/main" id="{85FAFCD2-A922-43B9-BDA2-B6AD19C232F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45" name="Text Box 1">
          <a:extLst>
            <a:ext uri="{FF2B5EF4-FFF2-40B4-BE49-F238E27FC236}">
              <a16:creationId xmlns:a16="http://schemas.microsoft.com/office/drawing/2014/main" id="{46A25383-B24A-42F3-AEB0-554F6BD1B23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46" name="Text Box 1">
          <a:extLst>
            <a:ext uri="{FF2B5EF4-FFF2-40B4-BE49-F238E27FC236}">
              <a16:creationId xmlns:a16="http://schemas.microsoft.com/office/drawing/2014/main" id="{0FDC4DD5-A0C2-4367-9B75-3B926B8887B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47" name="Text Box 1">
          <a:extLst>
            <a:ext uri="{FF2B5EF4-FFF2-40B4-BE49-F238E27FC236}">
              <a16:creationId xmlns:a16="http://schemas.microsoft.com/office/drawing/2014/main" id="{795E2407-F456-4697-8F93-87FCFAFE3EF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48" name="Text Box 1">
          <a:extLst>
            <a:ext uri="{FF2B5EF4-FFF2-40B4-BE49-F238E27FC236}">
              <a16:creationId xmlns:a16="http://schemas.microsoft.com/office/drawing/2014/main" id="{7127D930-2993-4840-87F5-943925AF7DF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49" name="Text Box 1">
          <a:extLst>
            <a:ext uri="{FF2B5EF4-FFF2-40B4-BE49-F238E27FC236}">
              <a16:creationId xmlns:a16="http://schemas.microsoft.com/office/drawing/2014/main" id="{2C82191F-E911-40F7-816F-02AD8E8D5D3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EA9ABCF0-F35D-441D-BFC4-6200E5EDAA1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51" name="Text Box 1">
          <a:extLst>
            <a:ext uri="{FF2B5EF4-FFF2-40B4-BE49-F238E27FC236}">
              <a16:creationId xmlns:a16="http://schemas.microsoft.com/office/drawing/2014/main" id="{556AD2B7-D8CB-40F3-BD3D-CA6DAEEC6B4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52" name="Text Box 1">
          <a:extLst>
            <a:ext uri="{FF2B5EF4-FFF2-40B4-BE49-F238E27FC236}">
              <a16:creationId xmlns:a16="http://schemas.microsoft.com/office/drawing/2014/main" id="{A289E3F1-7290-41F8-A50D-00289E89115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53" name="Text Box 1">
          <a:extLst>
            <a:ext uri="{FF2B5EF4-FFF2-40B4-BE49-F238E27FC236}">
              <a16:creationId xmlns:a16="http://schemas.microsoft.com/office/drawing/2014/main" id="{ED26707F-DA73-4658-82D3-0B1672042E1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054" name="Text Box 1">
          <a:extLst>
            <a:ext uri="{FF2B5EF4-FFF2-40B4-BE49-F238E27FC236}">
              <a16:creationId xmlns:a16="http://schemas.microsoft.com/office/drawing/2014/main" id="{357A186C-1C4C-400E-8C87-7BA15F6BDCE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055" name="Text Box 1">
          <a:extLst>
            <a:ext uri="{FF2B5EF4-FFF2-40B4-BE49-F238E27FC236}">
              <a16:creationId xmlns:a16="http://schemas.microsoft.com/office/drawing/2014/main" id="{D5210911-5837-49C7-8774-C96AF7910C3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056" name="Text Box 1">
          <a:extLst>
            <a:ext uri="{FF2B5EF4-FFF2-40B4-BE49-F238E27FC236}">
              <a16:creationId xmlns:a16="http://schemas.microsoft.com/office/drawing/2014/main" id="{7790067E-BD8C-4576-9BF2-8FD08750519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057" name="Text Box 1">
          <a:extLst>
            <a:ext uri="{FF2B5EF4-FFF2-40B4-BE49-F238E27FC236}">
              <a16:creationId xmlns:a16="http://schemas.microsoft.com/office/drawing/2014/main" id="{B6CBC635-1ABC-4009-8D31-F39EF96E57F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58" name="Text Box 1">
          <a:extLst>
            <a:ext uri="{FF2B5EF4-FFF2-40B4-BE49-F238E27FC236}">
              <a16:creationId xmlns:a16="http://schemas.microsoft.com/office/drawing/2014/main" id="{D5B37A1A-DB21-4A65-90B3-26A043500EF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59" name="Text Box 1">
          <a:extLst>
            <a:ext uri="{FF2B5EF4-FFF2-40B4-BE49-F238E27FC236}">
              <a16:creationId xmlns:a16="http://schemas.microsoft.com/office/drawing/2014/main" id="{88843677-4D27-425C-B7A9-91FC5E66347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60" name="Text Box 1">
          <a:extLst>
            <a:ext uri="{FF2B5EF4-FFF2-40B4-BE49-F238E27FC236}">
              <a16:creationId xmlns:a16="http://schemas.microsoft.com/office/drawing/2014/main" id="{F0E08DEA-1AB4-4F0F-A189-415F24EBC0B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61" name="Text Box 1">
          <a:extLst>
            <a:ext uri="{FF2B5EF4-FFF2-40B4-BE49-F238E27FC236}">
              <a16:creationId xmlns:a16="http://schemas.microsoft.com/office/drawing/2014/main" id="{8FAE858E-B832-4559-A83C-A39D1DBAD32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62" name="Text Box 1">
          <a:extLst>
            <a:ext uri="{FF2B5EF4-FFF2-40B4-BE49-F238E27FC236}">
              <a16:creationId xmlns:a16="http://schemas.microsoft.com/office/drawing/2014/main" id="{82A29384-F65C-4B6A-96AC-AF320B32C5A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63" name="Text Box 1">
          <a:extLst>
            <a:ext uri="{FF2B5EF4-FFF2-40B4-BE49-F238E27FC236}">
              <a16:creationId xmlns:a16="http://schemas.microsoft.com/office/drawing/2014/main" id="{7B3E3798-BE61-4960-9EE1-5F59E45B772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64" name="Text Box 1">
          <a:extLst>
            <a:ext uri="{FF2B5EF4-FFF2-40B4-BE49-F238E27FC236}">
              <a16:creationId xmlns:a16="http://schemas.microsoft.com/office/drawing/2014/main" id="{6DF1C195-8190-4EC0-8F3F-0986E8DECFB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65" name="Text Box 1">
          <a:extLst>
            <a:ext uri="{FF2B5EF4-FFF2-40B4-BE49-F238E27FC236}">
              <a16:creationId xmlns:a16="http://schemas.microsoft.com/office/drawing/2014/main" id="{EBD2D307-35AE-4206-81BB-F7191B7CEDE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66" name="Text Box 1">
          <a:extLst>
            <a:ext uri="{FF2B5EF4-FFF2-40B4-BE49-F238E27FC236}">
              <a16:creationId xmlns:a16="http://schemas.microsoft.com/office/drawing/2014/main" id="{5F5AC7A7-2E10-4F10-9E77-0C136F5D234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67" name="Text Box 1">
          <a:extLst>
            <a:ext uri="{FF2B5EF4-FFF2-40B4-BE49-F238E27FC236}">
              <a16:creationId xmlns:a16="http://schemas.microsoft.com/office/drawing/2014/main" id="{EB845B17-9F6B-4816-B146-797BABFC604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68" name="Text Box 1">
          <a:extLst>
            <a:ext uri="{FF2B5EF4-FFF2-40B4-BE49-F238E27FC236}">
              <a16:creationId xmlns:a16="http://schemas.microsoft.com/office/drawing/2014/main" id="{45478C72-9F83-44D4-A74A-19D16494D2E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69" name="Text Box 1">
          <a:extLst>
            <a:ext uri="{FF2B5EF4-FFF2-40B4-BE49-F238E27FC236}">
              <a16:creationId xmlns:a16="http://schemas.microsoft.com/office/drawing/2014/main" id="{B60DC2BC-DD0A-4171-A56D-F2C6DD5D579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70" name="Text Box 1">
          <a:extLst>
            <a:ext uri="{FF2B5EF4-FFF2-40B4-BE49-F238E27FC236}">
              <a16:creationId xmlns:a16="http://schemas.microsoft.com/office/drawing/2014/main" id="{880A8F9F-3948-4E69-8BC6-3287AEB4E1E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71" name="Text Box 1">
          <a:extLst>
            <a:ext uri="{FF2B5EF4-FFF2-40B4-BE49-F238E27FC236}">
              <a16:creationId xmlns:a16="http://schemas.microsoft.com/office/drawing/2014/main" id="{AA279AB0-9082-4F22-8510-353F525BE47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72" name="Text Box 1">
          <a:extLst>
            <a:ext uri="{FF2B5EF4-FFF2-40B4-BE49-F238E27FC236}">
              <a16:creationId xmlns:a16="http://schemas.microsoft.com/office/drawing/2014/main" id="{0941C03D-AC28-469C-A114-E67C9641EA3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73" name="Text Box 1">
          <a:extLst>
            <a:ext uri="{FF2B5EF4-FFF2-40B4-BE49-F238E27FC236}">
              <a16:creationId xmlns:a16="http://schemas.microsoft.com/office/drawing/2014/main" id="{08271393-06D5-4A71-9E0A-8DB85CC52FE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74" name="Text Box 1">
          <a:extLst>
            <a:ext uri="{FF2B5EF4-FFF2-40B4-BE49-F238E27FC236}">
              <a16:creationId xmlns:a16="http://schemas.microsoft.com/office/drawing/2014/main" id="{224B0CA6-7079-42EA-B3AE-0F9A028D6AD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75" name="Text Box 1">
          <a:extLst>
            <a:ext uri="{FF2B5EF4-FFF2-40B4-BE49-F238E27FC236}">
              <a16:creationId xmlns:a16="http://schemas.microsoft.com/office/drawing/2014/main" id="{618721C4-F98F-4CEF-A5E5-21F4C86F6E9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76" name="Text Box 1">
          <a:extLst>
            <a:ext uri="{FF2B5EF4-FFF2-40B4-BE49-F238E27FC236}">
              <a16:creationId xmlns:a16="http://schemas.microsoft.com/office/drawing/2014/main" id="{B2BDD783-39E9-4703-87CF-5D25D3196C9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77" name="Text Box 1">
          <a:extLst>
            <a:ext uri="{FF2B5EF4-FFF2-40B4-BE49-F238E27FC236}">
              <a16:creationId xmlns:a16="http://schemas.microsoft.com/office/drawing/2014/main" id="{408AD689-14EF-4DED-BF21-A3CBF3ED0B7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78" name="Text Box 1">
          <a:extLst>
            <a:ext uri="{FF2B5EF4-FFF2-40B4-BE49-F238E27FC236}">
              <a16:creationId xmlns:a16="http://schemas.microsoft.com/office/drawing/2014/main" id="{71D068FC-51DE-469D-96B6-E6BC3D19E8D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79" name="Text Box 1">
          <a:extLst>
            <a:ext uri="{FF2B5EF4-FFF2-40B4-BE49-F238E27FC236}">
              <a16:creationId xmlns:a16="http://schemas.microsoft.com/office/drawing/2014/main" id="{502C9BF4-B2A3-444A-B082-08591D5B57D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80" name="Text Box 1">
          <a:extLst>
            <a:ext uri="{FF2B5EF4-FFF2-40B4-BE49-F238E27FC236}">
              <a16:creationId xmlns:a16="http://schemas.microsoft.com/office/drawing/2014/main" id="{5BF217BD-BAE2-4421-9F85-FEA6770837C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081" name="Text Box 1">
          <a:extLst>
            <a:ext uri="{FF2B5EF4-FFF2-40B4-BE49-F238E27FC236}">
              <a16:creationId xmlns:a16="http://schemas.microsoft.com/office/drawing/2014/main" id="{173E9D5E-371F-4ECE-9BEC-E9B39070E7E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82" name="Text Box 1">
          <a:extLst>
            <a:ext uri="{FF2B5EF4-FFF2-40B4-BE49-F238E27FC236}">
              <a16:creationId xmlns:a16="http://schemas.microsoft.com/office/drawing/2014/main" id="{A6C0746B-B423-47BE-B9A5-817B67620C7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83" name="Text Box 1">
          <a:extLst>
            <a:ext uri="{FF2B5EF4-FFF2-40B4-BE49-F238E27FC236}">
              <a16:creationId xmlns:a16="http://schemas.microsoft.com/office/drawing/2014/main" id="{D19A4E85-309D-4A24-B412-6F8A0297FA9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84" name="Text Box 1">
          <a:extLst>
            <a:ext uri="{FF2B5EF4-FFF2-40B4-BE49-F238E27FC236}">
              <a16:creationId xmlns:a16="http://schemas.microsoft.com/office/drawing/2014/main" id="{09A83CAA-E76D-4D11-AB80-96DF6E3B38D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85" name="Text Box 1">
          <a:extLst>
            <a:ext uri="{FF2B5EF4-FFF2-40B4-BE49-F238E27FC236}">
              <a16:creationId xmlns:a16="http://schemas.microsoft.com/office/drawing/2014/main" id="{F834C175-E4A9-4A8B-B0ED-F9C166A13D4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86" name="Text Box 1">
          <a:extLst>
            <a:ext uri="{FF2B5EF4-FFF2-40B4-BE49-F238E27FC236}">
              <a16:creationId xmlns:a16="http://schemas.microsoft.com/office/drawing/2014/main" id="{261426F8-DC06-4229-A4A4-61293906A9F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87" name="Text Box 1">
          <a:extLst>
            <a:ext uri="{FF2B5EF4-FFF2-40B4-BE49-F238E27FC236}">
              <a16:creationId xmlns:a16="http://schemas.microsoft.com/office/drawing/2014/main" id="{232F0DA8-03D0-426E-93BD-11D64A00971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88" name="Text Box 1">
          <a:extLst>
            <a:ext uri="{FF2B5EF4-FFF2-40B4-BE49-F238E27FC236}">
              <a16:creationId xmlns:a16="http://schemas.microsoft.com/office/drawing/2014/main" id="{E8FC04B3-8F48-4E06-A8F8-1AC5A37F60E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89" name="Text Box 1">
          <a:extLst>
            <a:ext uri="{FF2B5EF4-FFF2-40B4-BE49-F238E27FC236}">
              <a16:creationId xmlns:a16="http://schemas.microsoft.com/office/drawing/2014/main" id="{4C831931-CFD0-422E-9290-36C1DD6B185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90" name="Text Box 1">
          <a:extLst>
            <a:ext uri="{FF2B5EF4-FFF2-40B4-BE49-F238E27FC236}">
              <a16:creationId xmlns:a16="http://schemas.microsoft.com/office/drawing/2014/main" id="{170966E4-750B-42EF-BE20-17825FDD449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91" name="Text Box 1">
          <a:extLst>
            <a:ext uri="{FF2B5EF4-FFF2-40B4-BE49-F238E27FC236}">
              <a16:creationId xmlns:a16="http://schemas.microsoft.com/office/drawing/2014/main" id="{0B61B6B0-605A-478E-85D3-2D322BA2FD4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92" name="Text Box 1">
          <a:extLst>
            <a:ext uri="{FF2B5EF4-FFF2-40B4-BE49-F238E27FC236}">
              <a16:creationId xmlns:a16="http://schemas.microsoft.com/office/drawing/2014/main" id="{565DCD27-AE52-4057-A9C5-2FCDA563405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93" name="Text Box 1">
          <a:extLst>
            <a:ext uri="{FF2B5EF4-FFF2-40B4-BE49-F238E27FC236}">
              <a16:creationId xmlns:a16="http://schemas.microsoft.com/office/drawing/2014/main" id="{0CB24EED-87DE-4187-9BF0-5C5816453AE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94" name="Text Box 1">
          <a:extLst>
            <a:ext uri="{FF2B5EF4-FFF2-40B4-BE49-F238E27FC236}">
              <a16:creationId xmlns:a16="http://schemas.microsoft.com/office/drawing/2014/main" id="{0A5F978D-92C2-4A63-94AB-5E166AB1C9D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95" name="Text Box 1">
          <a:extLst>
            <a:ext uri="{FF2B5EF4-FFF2-40B4-BE49-F238E27FC236}">
              <a16:creationId xmlns:a16="http://schemas.microsoft.com/office/drawing/2014/main" id="{5F3E8680-E464-4557-BD1F-85AB66B1FA7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96" name="Text Box 1">
          <a:extLst>
            <a:ext uri="{FF2B5EF4-FFF2-40B4-BE49-F238E27FC236}">
              <a16:creationId xmlns:a16="http://schemas.microsoft.com/office/drawing/2014/main" id="{C249B9E9-D927-4690-A80D-4CF2A09AF23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097" name="Text Box 1">
          <a:extLst>
            <a:ext uri="{FF2B5EF4-FFF2-40B4-BE49-F238E27FC236}">
              <a16:creationId xmlns:a16="http://schemas.microsoft.com/office/drawing/2014/main" id="{2E9CCE59-DA2D-4192-A534-214379705A6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098" name="Text Box 1">
          <a:extLst>
            <a:ext uri="{FF2B5EF4-FFF2-40B4-BE49-F238E27FC236}">
              <a16:creationId xmlns:a16="http://schemas.microsoft.com/office/drawing/2014/main" id="{8F69A29B-77DD-4BAF-8C31-48DC692F707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099" name="Text Box 1">
          <a:extLst>
            <a:ext uri="{FF2B5EF4-FFF2-40B4-BE49-F238E27FC236}">
              <a16:creationId xmlns:a16="http://schemas.microsoft.com/office/drawing/2014/main" id="{8DB66DA0-E0FA-4437-A9FE-00E5D2F72ED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100" name="Text Box 1">
          <a:extLst>
            <a:ext uri="{FF2B5EF4-FFF2-40B4-BE49-F238E27FC236}">
              <a16:creationId xmlns:a16="http://schemas.microsoft.com/office/drawing/2014/main" id="{B3552072-B07E-4F1C-97C4-371921B0AAD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01" name="Text Box 1">
          <a:extLst>
            <a:ext uri="{FF2B5EF4-FFF2-40B4-BE49-F238E27FC236}">
              <a16:creationId xmlns:a16="http://schemas.microsoft.com/office/drawing/2014/main" id="{6E7FAB65-3A93-4B46-A154-FE34CA4B925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02" name="Text Box 1">
          <a:extLst>
            <a:ext uri="{FF2B5EF4-FFF2-40B4-BE49-F238E27FC236}">
              <a16:creationId xmlns:a16="http://schemas.microsoft.com/office/drawing/2014/main" id="{B7076544-F46D-442D-8D7B-2D7CBCF608E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03" name="Text Box 1">
          <a:extLst>
            <a:ext uri="{FF2B5EF4-FFF2-40B4-BE49-F238E27FC236}">
              <a16:creationId xmlns:a16="http://schemas.microsoft.com/office/drawing/2014/main" id="{7D895555-4F50-418D-810E-F12BBE386B5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04" name="Text Box 1">
          <a:extLst>
            <a:ext uri="{FF2B5EF4-FFF2-40B4-BE49-F238E27FC236}">
              <a16:creationId xmlns:a16="http://schemas.microsoft.com/office/drawing/2014/main" id="{7F4F53B9-DEA9-4D2B-87F2-F5A0ED57715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05" name="Text Box 1">
          <a:extLst>
            <a:ext uri="{FF2B5EF4-FFF2-40B4-BE49-F238E27FC236}">
              <a16:creationId xmlns:a16="http://schemas.microsoft.com/office/drawing/2014/main" id="{BA8A1C4C-CBF8-4BC9-9C85-DE025173C32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106" name="Text Box 1">
          <a:extLst>
            <a:ext uri="{FF2B5EF4-FFF2-40B4-BE49-F238E27FC236}">
              <a16:creationId xmlns:a16="http://schemas.microsoft.com/office/drawing/2014/main" id="{054F8295-E696-4524-88C7-E44FEEBF1E5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07" name="Text Box 1">
          <a:extLst>
            <a:ext uri="{FF2B5EF4-FFF2-40B4-BE49-F238E27FC236}">
              <a16:creationId xmlns:a16="http://schemas.microsoft.com/office/drawing/2014/main" id="{94934B69-B663-43E3-99F4-B2EA5E87B30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108" name="Text Box 1">
          <a:extLst>
            <a:ext uri="{FF2B5EF4-FFF2-40B4-BE49-F238E27FC236}">
              <a16:creationId xmlns:a16="http://schemas.microsoft.com/office/drawing/2014/main" id="{E265DC2F-9B45-44DA-AB39-23650EE5178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09" name="Text Box 1">
          <a:extLst>
            <a:ext uri="{FF2B5EF4-FFF2-40B4-BE49-F238E27FC236}">
              <a16:creationId xmlns:a16="http://schemas.microsoft.com/office/drawing/2014/main" id="{9D0D994E-549D-44DC-9B09-5495D44CFC2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10" name="Text Box 1">
          <a:extLst>
            <a:ext uri="{FF2B5EF4-FFF2-40B4-BE49-F238E27FC236}">
              <a16:creationId xmlns:a16="http://schemas.microsoft.com/office/drawing/2014/main" id="{4D4B40D4-9CAC-4831-B23D-40B735C200E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11" name="Text Box 1">
          <a:extLst>
            <a:ext uri="{FF2B5EF4-FFF2-40B4-BE49-F238E27FC236}">
              <a16:creationId xmlns:a16="http://schemas.microsoft.com/office/drawing/2014/main" id="{984309F8-5FD7-477B-8667-3C9292E0AB9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12" name="Text Box 1">
          <a:extLst>
            <a:ext uri="{FF2B5EF4-FFF2-40B4-BE49-F238E27FC236}">
              <a16:creationId xmlns:a16="http://schemas.microsoft.com/office/drawing/2014/main" id="{173D13E5-9F4B-45F9-B57B-FF06CA7B208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13" name="Text Box 1">
          <a:extLst>
            <a:ext uri="{FF2B5EF4-FFF2-40B4-BE49-F238E27FC236}">
              <a16:creationId xmlns:a16="http://schemas.microsoft.com/office/drawing/2014/main" id="{D92065CF-510B-465B-B8B5-D7B96E3ED61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114" name="Text Box 1">
          <a:extLst>
            <a:ext uri="{FF2B5EF4-FFF2-40B4-BE49-F238E27FC236}">
              <a16:creationId xmlns:a16="http://schemas.microsoft.com/office/drawing/2014/main" id="{EDA68CCE-DC8F-4501-ABF1-9713EED3E38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15" name="Text Box 1">
          <a:extLst>
            <a:ext uri="{FF2B5EF4-FFF2-40B4-BE49-F238E27FC236}">
              <a16:creationId xmlns:a16="http://schemas.microsoft.com/office/drawing/2014/main" id="{6176EB31-40E1-4AFE-A41E-04A0DF825EE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116" name="Text Box 1">
          <a:extLst>
            <a:ext uri="{FF2B5EF4-FFF2-40B4-BE49-F238E27FC236}">
              <a16:creationId xmlns:a16="http://schemas.microsoft.com/office/drawing/2014/main" id="{393391E9-CA6C-4C60-96C1-80564F0C251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17" name="Text Box 1">
          <a:extLst>
            <a:ext uri="{FF2B5EF4-FFF2-40B4-BE49-F238E27FC236}">
              <a16:creationId xmlns:a16="http://schemas.microsoft.com/office/drawing/2014/main" id="{D386DC59-1F55-4EA4-B9F4-7A7EFF15647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18" name="Text Box 1">
          <a:extLst>
            <a:ext uri="{FF2B5EF4-FFF2-40B4-BE49-F238E27FC236}">
              <a16:creationId xmlns:a16="http://schemas.microsoft.com/office/drawing/2014/main" id="{450B333D-B907-4BFF-B70C-0BE332B93DF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19" name="Text Box 1">
          <a:extLst>
            <a:ext uri="{FF2B5EF4-FFF2-40B4-BE49-F238E27FC236}">
              <a16:creationId xmlns:a16="http://schemas.microsoft.com/office/drawing/2014/main" id="{66B50555-9681-4486-9AE6-FAAA4D391CB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20" name="Text Box 1">
          <a:extLst>
            <a:ext uri="{FF2B5EF4-FFF2-40B4-BE49-F238E27FC236}">
              <a16:creationId xmlns:a16="http://schemas.microsoft.com/office/drawing/2014/main" id="{723794E1-6F93-4D46-9BF3-92EBC3FA2FC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21" name="Text Box 1">
          <a:extLst>
            <a:ext uri="{FF2B5EF4-FFF2-40B4-BE49-F238E27FC236}">
              <a16:creationId xmlns:a16="http://schemas.microsoft.com/office/drawing/2014/main" id="{56D571A3-E590-4FCC-9729-20688E5538D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122" name="Text Box 1">
          <a:extLst>
            <a:ext uri="{FF2B5EF4-FFF2-40B4-BE49-F238E27FC236}">
              <a16:creationId xmlns:a16="http://schemas.microsoft.com/office/drawing/2014/main" id="{E61EF2A2-C2FD-4A54-AFFC-085AC6FAC26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23" name="Text Box 1">
          <a:extLst>
            <a:ext uri="{FF2B5EF4-FFF2-40B4-BE49-F238E27FC236}">
              <a16:creationId xmlns:a16="http://schemas.microsoft.com/office/drawing/2014/main" id="{1FC43E1B-DA8D-462F-ABB1-87E0733E132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124" name="Text Box 1">
          <a:extLst>
            <a:ext uri="{FF2B5EF4-FFF2-40B4-BE49-F238E27FC236}">
              <a16:creationId xmlns:a16="http://schemas.microsoft.com/office/drawing/2014/main" id="{D2E68E3B-6825-400D-9285-B83311CD749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25" name="Text Box 1">
          <a:extLst>
            <a:ext uri="{FF2B5EF4-FFF2-40B4-BE49-F238E27FC236}">
              <a16:creationId xmlns:a16="http://schemas.microsoft.com/office/drawing/2014/main" id="{1DA873D2-6B84-474E-8A9D-C5BBAE9978B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26" name="Text Box 1">
          <a:extLst>
            <a:ext uri="{FF2B5EF4-FFF2-40B4-BE49-F238E27FC236}">
              <a16:creationId xmlns:a16="http://schemas.microsoft.com/office/drawing/2014/main" id="{5F55B9EE-86A5-4000-A262-F95B4639DED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27" name="Text Box 1">
          <a:extLst>
            <a:ext uri="{FF2B5EF4-FFF2-40B4-BE49-F238E27FC236}">
              <a16:creationId xmlns:a16="http://schemas.microsoft.com/office/drawing/2014/main" id="{6C7056CB-727B-4EDC-AE78-E3D185965B0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28" name="Text Box 1">
          <a:extLst>
            <a:ext uri="{FF2B5EF4-FFF2-40B4-BE49-F238E27FC236}">
              <a16:creationId xmlns:a16="http://schemas.microsoft.com/office/drawing/2014/main" id="{B41FB049-665A-4BB9-9A22-D8DC45A5210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29" name="Text Box 1">
          <a:extLst>
            <a:ext uri="{FF2B5EF4-FFF2-40B4-BE49-F238E27FC236}">
              <a16:creationId xmlns:a16="http://schemas.microsoft.com/office/drawing/2014/main" id="{62083B59-4F49-4BB8-B8E2-47F7EDD469D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130" name="Text Box 1">
          <a:extLst>
            <a:ext uri="{FF2B5EF4-FFF2-40B4-BE49-F238E27FC236}">
              <a16:creationId xmlns:a16="http://schemas.microsoft.com/office/drawing/2014/main" id="{7F5E38EB-B1F2-4B31-AF59-9A8B26C1FC6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31" name="Text Box 1">
          <a:extLst>
            <a:ext uri="{FF2B5EF4-FFF2-40B4-BE49-F238E27FC236}">
              <a16:creationId xmlns:a16="http://schemas.microsoft.com/office/drawing/2014/main" id="{C15FE6D3-C5FC-484D-BD59-8C402A1011C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132" name="Text Box 1">
          <a:extLst>
            <a:ext uri="{FF2B5EF4-FFF2-40B4-BE49-F238E27FC236}">
              <a16:creationId xmlns:a16="http://schemas.microsoft.com/office/drawing/2014/main" id="{9D7971AA-FB9B-4314-8B6C-DD0D9B71795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33" name="Text Box 1">
          <a:extLst>
            <a:ext uri="{FF2B5EF4-FFF2-40B4-BE49-F238E27FC236}">
              <a16:creationId xmlns:a16="http://schemas.microsoft.com/office/drawing/2014/main" id="{23685F4F-9CD5-4D61-B970-A788CB3DA2A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34" name="Text Box 1">
          <a:extLst>
            <a:ext uri="{FF2B5EF4-FFF2-40B4-BE49-F238E27FC236}">
              <a16:creationId xmlns:a16="http://schemas.microsoft.com/office/drawing/2014/main" id="{1491EA72-1681-40DA-9E4D-C5F54A408A0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35" name="Text Box 1">
          <a:extLst>
            <a:ext uri="{FF2B5EF4-FFF2-40B4-BE49-F238E27FC236}">
              <a16:creationId xmlns:a16="http://schemas.microsoft.com/office/drawing/2014/main" id="{10FA502F-841E-4F9C-92EE-964EB7917D1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36" name="Text Box 1">
          <a:extLst>
            <a:ext uri="{FF2B5EF4-FFF2-40B4-BE49-F238E27FC236}">
              <a16:creationId xmlns:a16="http://schemas.microsoft.com/office/drawing/2014/main" id="{4D598979-A05F-4063-993A-997542E3090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37" name="Text Box 1">
          <a:extLst>
            <a:ext uri="{FF2B5EF4-FFF2-40B4-BE49-F238E27FC236}">
              <a16:creationId xmlns:a16="http://schemas.microsoft.com/office/drawing/2014/main" id="{4CD0A73F-7A5D-4571-96C5-FBD3CC08436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38" name="Text Box 1">
          <a:extLst>
            <a:ext uri="{FF2B5EF4-FFF2-40B4-BE49-F238E27FC236}">
              <a16:creationId xmlns:a16="http://schemas.microsoft.com/office/drawing/2014/main" id="{2F137112-B1B4-4B2C-9E3B-329485E2254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39" name="Text Box 1">
          <a:extLst>
            <a:ext uri="{FF2B5EF4-FFF2-40B4-BE49-F238E27FC236}">
              <a16:creationId xmlns:a16="http://schemas.microsoft.com/office/drawing/2014/main" id="{80240B95-B1B2-47D9-AE20-B9CD6A92AA2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40" name="Text Box 1">
          <a:extLst>
            <a:ext uri="{FF2B5EF4-FFF2-40B4-BE49-F238E27FC236}">
              <a16:creationId xmlns:a16="http://schemas.microsoft.com/office/drawing/2014/main" id="{3B59F273-BF35-4730-AB41-55167F1220B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41" name="Text Box 1">
          <a:extLst>
            <a:ext uri="{FF2B5EF4-FFF2-40B4-BE49-F238E27FC236}">
              <a16:creationId xmlns:a16="http://schemas.microsoft.com/office/drawing/2014/main" id="{FB48C405-905C-4E0B-B537-AA4DE6043B0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42" name="Text Box 1">
          <a:extLst>
            <a:ext uri="{FF2B5EF4-FFF2-40B4-BE49-F238E27FC236}">
              <a16:creationId xmlns:a16="http://schemas.microsoft.com/office/drawing/2014/main" id="{D2C1DC79-B4E7-41E8-8CC2-756906E242C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43" name="Text Box 1">
          <a:extLst>
            <a:ext uri="{FF2B5EF4-FFF2-40B4-BE49-F238E27FC236}">
              <a16:creationId xmlns:a16="http://schemas.microsoft.com/office/drawing/2014/main" id="{0D0F2B61-53D3-424C-8953-AB8E8A8EF28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44" name="Text Box 1">
          <a:extLst>
            <a:ext uri="{FF2B5EF4-FFF2-40B4-BE49-F238E27FC236}">
              <a16:creationId xmlns:a16="http://schemas.microsoft.com/office/drawing/2014/main" id="{0100BCE4-4641-4669-8623-79780FDFDB9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45" name="Text Box 1">
          <a:extLst>
            <a:ext uri="{FF2B5EF4-FFF2-40B4-BE49-F238E27FC236}">
              <a16:creationId xmlns:a16="http://schemas.microsoft.com/office/drawing/2014/main" id="{F901E7B2-5B72-4CA5-9F15-F4BF43F757B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46" name="Text Box 1">
          <a:extLst>
            <a:ext uri="{FF2B5EF4-FFF2-40B4-BE49-F238E27FC236}">
              <a16:creationId xmlns:a16="http://schemas.microsoft.com/office/drawing/2014/main" id="{CD705B5E-D487-44BF-BF98-320449C3268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47" name="Text Box 1">
          <a:extLst>
            <a:ext uri="{FF2B5EF4-FFF2-40B4-BE49-F238E27FC236}">
              <a16:creationId xmlns:a16="http://schemas.microsoft.com/office/drawing/2014/main" id="{D7707618-928B-48A2-91BF-38FFB183840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48" name="Text Box 1">
          <a:extLst>
            <a:ext uri="{FF2B5EF4-FFF2-40B4-BE49-F238E27FC236}">
              <a16:creationId xmlns:a16="http://schemas.microsoft.com/office/drawing/2014/main" id="{6EEECF9C-EA3B-482D-AB08-DF2EBC97594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49" name="Text Box 1">
          <a:extLst>
            <a:ext uri="{FF2B5EF4-FFF2-40B4-BE49-F238E27FC236}">
              <a16:creationId xmlns:a16="http://schemas.microsoft.com/office/drawing/2014/main" id="{994EDD3E-F23E-4103-9260-4E4B0DD6AF3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50" name="Text Box 1">
          <a:extLst>
            <a:ext uri="{FF2B5EF4-FFF2-40B4-BE49-F238E27FC236}">
              <a16:creationId xmlns:a16="http://schemas.microsoft.com/office/drawing/2014/main" id="{02C12B45-A8CE-4D31-8E19-5A23AAFBA88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51" name="Text Box 1">
          <a:extLst>
            <a:ext uri="{FF2B5EF4-FFF2-40B4-BE49-F238E27FC236}">
              <a16:creationId xmlns:a16="http://schemas.microsoft.com/office/drawing/2014/main" id="{74AFF50E-70C4-4D65-858C-7CB36E36A73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52" name="Text Box 1">
          <a:extLst>
            <a:ext uri="{FF2B5EF4-FFF2-40B4-BE49-F238E27FC236}">
              <a16:creationId xmlns:a16="http://schemas.microsoft.com/office/drawing/2014/main" id="{9BEBAE12-8138-4BBF-AF12-3884463A4FD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53" name="Text Box 1">
          <a:extLst>
            <a:ext uri="{FF2B5EF4-FFF2-40B4-BE49-F238E27FC236}">
              <a16:creationId xmlns:a16="http://schemas.microsoft.com/office/drawing/2014/main" id="{5A8E1C4F-9390-4CDE-B0AA-11CCA8F75BE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54" name="Text Box 1">
          <a:extLst>
            <a:ext uri="{FF2B5EF4-FFF2-40B4-BE49-F238E27FC236}">
              <a16:creationId xmlns:a16="http://schemas.microsoft.com/office/drawing/2014/main" id="{0F467AE6-75B8-4A96-9DA1-2175E529B22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55" name="Text Box 1">
          <a:extLst>
            <a:ext uri="{FF2B5EF4-FFF2-40B4-BE49-F238E27FC236}">
              <a16:creationId xmlns:a16="http://schemas.microsoft.com/office/drawing/2014/main" id="{9A808121-C077-4240-9A6B-ACEF189912C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56" name="Text Box 1">
          <a:extLst>
            <a:ext uri="{FF2B5EF4-FFF2-40B4-BE49-F238E27FC236}">
              <a16:creationId xmlns:a16="http://schemas.microsoft.com/office/drawing/2014/main" id="{19863C67-4A12-40F5-B3F5-DAB88A1DB9E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57" name="Text Box 1">
          <a:extLst>
            <a:ext uri="{FF2B5EF4-FFF2-40B4-BE49-F238E27FC236}">
              <a16:creationId xmlns:a16="http://schemas.microsoft.com/office/drawing/2014/main" id="{6B92159E-87A5-4AE4-98BE-0F2130ECF80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58" name="Text Box 1">
          <a:extLst>
            <a:ext uri="{FF2B5EF4-FFF2-40B4-BE49-F238E27FC236}">
              <a16:creationId xmlns:a16="http://schemas.microsoft.com/office/drawing/2014/main" id="{9229A16D-C593-4836-8FDF-A14E857C370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59" name="Text Box 1">
          <a:extLst>
            <a:ext uri="{FF2B5EF4-FFF2-40B4-BE49-F238E27FC236}">
              <a16:creationId xmlns:a16="http://schemas.microsoft.com/office/drawing/2014/main" id="{8DC91CE3-DD67-438B-B1BB-FB857481CE6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60" name="Text Box 1">
          <a:extLst>
            <a:ext uri="{FF2B5EF4-FFF2-40B4-BE49-F238E27FC236}">
              <a16:creationId xmlns:a16="http://schemas.microsoft.com/office/drawing/2014/main" id="{8886CD50-B722-4B66-B053-ACC72DB33F7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61" name="Text Box 1">
          <a:extLst>
            <a:ext uri="{FF2B5EF4-FFF2-40B4-BE49-F238E27FC236}">
              <a16:creationId xmlns:a16="http://schemas.microsoft.com/office/drawing/2014/main" id="{E8AD96AF-CFB5-419B-88A0-5A5AFD598BF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62" name="Text Box 1">
          <a:extLst>
            <a:ext uri="{FF2B5EF4-FFF2-40B4-BE49-F238E27FC236}">
              <a16:creationId xmlns:a16="http://schemas.microsoft.com/office/drawing/2014/main" id="{51F4B648-F915-45C6-A32B-C3E4620C0D9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63" name="Text Box 1">
          <a:extLst>
            <a:ext uri="{FF2B5EF4-FFF2-40B4-BE49-F238E27FC236}">
              <a16:creationId xmlns:a16="http://schemas.microsoft.com/office/drawing/2014/main" id="{03C75E1C-2D82-4A9F-AF6B-7850BAB4D35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64" name="Text Box 1">
          <a:extLst>
            <a:ext uri="{FF2B5EF4-FFF2-40B4-BE49-F238E27FC236}">
              <a16:creationId xmlns:a16="http://schemas.microsoft.com/office/drawing/2014/main" id="{F364388A-D8A1-41C5-B064-B3FD8D7C7B8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65" name="Text Box 1">
          <a:extLst>
            <a:ext uri="{FF2B5EF4-FFF2-40B4-BE49-F238E27FC236}">
              <a16:creationId xmlns:a16="http://schemas.microsoft.com/office/drawing/2014/main" id="{234F5F03-374E-40BB-8640-9F9B947D217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66" name="Text Box 1">
          <a:extLst>
            <a:ext uri="{FF2B5EF4-FFF2-40B4-BE49-F238E27FC236}">
              <a16:creationId xmlns:a16="http://schemas.microsoft.com/office/drawing/2014/main" id="{A9568EF9-356F-48CE-AB87-89BF97AE7D8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67" name="Text Box 1">
          <a:extLst>
            <a:ext uri="{FF2B5EF4-FFF2-40B4-BE49-F238E27FC236}">
              <a16:creationId xmlns:a16="http://schemas.microsoft.com/office/drawing/2014/main" id="{7CED99AE-783C-4F70-B0F5-B4F65675184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68" name="Text Box 1">
          <a:extLst>
            <a:ext uri="{FF2B5EF4-FFF2-40B4-BE49-F238E27FC236}">
              <a16:creationId xmlns:a16="http://schemas.microsoft.com/office/drawing/2014/main" id="{4CB7C7A3-C6D2-4599-8DD7-0FEF0154BFF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69" name="Text Box 1">
          <a:extLst>
            <a:ext uri="{FF2B5EF4-FFF2-40B4-BE49-F238E27FC236}">
              <a16:creationId xmlns:a16="http://schemas.microsoft.com/office/drawing/2014/main" id="{2687B4E3-5695-4585-AE52-72F85B56FD3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70" name="Text Box 1">
          <a:extLst>
            <a:ext uri="{FF2B5EF4-FFF2-40B4-BE49-F238E27FC236}">
              <a16:creationId xmlns:a16="http://schemas.microsoft.com/office/drawing/2014/main" id="{CD518CD0-656C-481B-B7A3-DF15F35CD9D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71" name="Text Box 1">
          <a:extLst>
            <a:ext uri="{FF2B5EF4-FFF2-40B4-BE49-F238E27FC236}">
              <a16:creationId xmlns:a16="http://schemas.microsoft.com/office/drawing/2014/main" id="{0E80D35A-6E8B-4215-A8E4-A38BCF64883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72" name="Text Box 1">
          <a:extLst>
            <a:ext uri="{FF2B5EF4-FFF2-40B4-BE49-F238E27FC236}">
              <a16:creationId xmlns:a16="http://schemas.microsoft.com/office/drawing/2014/main" id="{7E875E38-BF62-4B2C-B9C6-36D01AC3B81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73" name="Text Box 1">
          <a:extLst>
            <a:ext uri="{FF2B5EF4-FFF2-40B4-BE49-F238E27FC236}">
              <a16:creationId xmlns:a16="http://schemas.microsoft.com/office/drawing/2014/main" id="{3E8BAE20-1C3C-4D1C-8AD4-FAA97D10A4E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74" name="Text Box 1">
          <a:extLst>
            <a:ext uri="{FF2B5EF4-FFF2-40B4-BE49-F238E27FC236}">
              <a16:creationId xmlns:a16="http://schemas.microsoft.com/office/drawing/2014/main" id="{FC53A861-9BCF-4D9D-BDAD-D8DD2005449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75" name="Text Box 1">
          <a:extLst>
            <a:ext uri="{FF2B5EF4-FFF2-40B4-BE49-F238E27FC236}">
              <a16:creationId xmlns:a16="http://schemas.microsoft.com/office/drawing/2014/main" id="{85EFE9ED-F725-4B4F-863A-02252BE6335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76" name="Text Box 1">
          <a:extLst>
            <a:ext uri="{FF2B5EF4-FFF2-40B4-BE49-F238E27FC236}">
              <a16:creationId xmlns:a16="http://schemas.microsoft.com/office/drawing/2014/main" id="{F074036D-854C-4105-8365-A78FE09F4A8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77" name="Text Box 1">
          <a:extLst>
            <a:ext uri="{FF2B5EF4-FFF2-40B4-BE49-F238E27FC236}">
              <a16:creationId xmlns:a16="http://schemas.microsoft.com/office/drawing/2014/main" id="{B2D5724E-AFE8-46C7-9CC1-41A6C512A58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78" name="Text Box 1">
          <a:extLst>
            <a:ext uri="{FF2B5EF4-FFF2-40B4-BE49-F238E27FC236}">
              <a16:creationId xmlns:a16="http://schemas.microsoft.com/office/drawing/2014/main" id="{728C4E91-6FBC-4AF9-8E4C-D7CE57B8E6D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79" name="Text Box 1">
          <a:extLst>
            <a:ext uri="{FF2B5EF4-FFF2-40B4-BE49-F238E27FC236}">
              <a16:creationId xmlns:a16="http://schemas.microsoft.com/office/drawing/2014/main" id="{01FCE2CF-4E1D-4928-82BB-4D037EABFB2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80" name="Text Box 1">
          <a:extLst>
            <a:ext uri="{FF2B5EF4-FFF2-40B4-BE49-F238E27FC236}">
              <a16:creationId xmlns:a16="http://schemas.microsoft.com/office/drawing/2014/main" id="{2D47B5EC-7E71-4F51-8EE2-E103765A4CB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81" name="Text Box 1">
          <a:extLst>
            <a:ext uri="{FF2B5EF4-FFF2-40B4-BE49-F238E27FC236}">
              <a16:creationId xmlns:a16="http://schemas.microsoft.com/office/drawing/2014/main" id="{DC7B92BD-7737-448F-8544-8C5387B2BF5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82" name="Text Box 1">
          <a:extLst>
            <a:ext uri="{FF2B5EF4-FFF2-40B4-BE49-F238E27FC236}">
              <a16:creationId xmlns:a16="http://schemas.microsoft.com/office/drawing/2014/main" id="{1FE44E6E-7635-4F49-979B-9FB01BCFA63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83" name="Text Box 1">
          <a:extLst>
            <a:ext uri="{FF2B5EF4-FFF2-40B4-BE49-F238E27FC236}">
              <a16:creationId xmlns:a16="http://schemas.microsoft.com/office/drawing/2014/main" id="{FC1A0DD6-9AF0-446B-A1C8-20EBBBB8DD9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84" name="Text Box 1">
          <a:extLst>
            <a:ext uri="{FF2B5EF4-FFF2-40B4-BE49-F238E27FC236}">
              <a16:creationId xmlns:a16="http://schemas.microsoft.com/office/drawing/2014/main" id="{26FC7108-9E19-4CCD-A160-FF123EBD087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85" name="Text Box 1">
          <a:extLst>
            <a:ext uri="{FF2B5EF4-FFF2-40B4-BE49-F238E27FC236}">
              <a16:creationId xmlns:a16="http://schemas.microsoft.com/office/drawing/2014/main" id="{9A90F0F2-43E7-4AE7-940C-855FB9163B7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86" name="Text Box 1">
          <a:extLst>
            <a:ext uri="{FF2B5EF4-FFF2-40B4-BE49-F238E27FC236}">
              <a16:creationId xmlns:a16="http://schemas.microsoft.com/office/drawing/2014/main" id="{8A83102B-CC3F-4343-B438-BFD4F767AE1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87" name="Text Box 1">
          <a:extLst>
            <a:ext uri="{FF2B5EF4-FFF2-40B4-BE49-F238E27FC236}">
              <a16:creationId xmlns:a16="http://schemas.microsoft.com/office/drawing/2014/main" id="{A5EF4AD2-B413-4AB7-A25C-84870C9DD72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88" name="Text Box 1">
          <a:extLst>
            <a:ext uri="{FF2B5EF4-FFF2-40B4-BE49-F238E27FC236}">
              <a16:creationId xmlns:a16="http://schemas.microsoft.com/office/drawing/2014/main" id="{09DA34D1-3A11-4883-94CF-8F24CF95D8D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89" name="Text Box 1">
          <a:extLst>
            <a:ext uri="{FF2B5EF4-FFF2-40B4-BE49-F238E27FC236}">
              <a16:creationId xmlns:a16="http://schemas.microsoft.com/office/drawing/2014/main" id="{E99FF8F4-B236-4032-8E83-82CB17B48E1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90" name="Text Box 1">
          <a:extLst>
            <a:ext uri="{FF2B5EF4-FFF2-40B4-BE49-F238E27FC236}">
              <a16:creationId xmlns:a16="http://schemas.microsoft.com/office/drawing/2014/main" id="{51B18EDF-E5DE-41C9-B670-68DBEF6A281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91" name="Text Box 1">
          <a:extLst>
            <a:ext uri="{FF2B5EF4-FFF2-40B4-BE49-F238E27FC236}">
              <a16:creationId xmlns:a16="http://schemas.microsoft.com/office/drawing/2014/main" id="{FB318C7F-008B-4C3D-B357-CD02D8DB382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92" name="Text Box 1">
          <a:extLst>
            <a:ext uri="{FF2B5EF4-FFF2-40B4-BE49-F238E27FC236}">
              <a16:creationId xmlns:a16="http://schemas.microsoft.com/office/drawing/2014/main" id="{FCE261BD-57F0-4D71-905A-CA5AE793410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93" name="Text Box 1">
          <a:extLst>
            <a:ext uri="{FF2B5EF4-FFF2-40B4-BE49-F238E27FC236}">
              <a16:creationId xmlns:a16="http://schemas.microsoft.com/office/drawing/2014/main" id="{EBD465A4-EB19-48E1-A75E-1DF579407F2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94" name="Text Box 1">
          <a:extLst>
            <a:ext uri="{FF2B5EF4-FFF2-40B4-BE49-F238E27FC236}">
              <a16:creationId xmlns:a16="http://schemas.microsoft.com/office/drawing/2014/main" id="{4A6FCE2A-3BD8-424D-BA38-B38FD1D5B57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95" name="Text Box 1">
          <a:extLst>
            <a:ext uri="{FF2B5EF4-FFF2-40B4-BE49-F238E27FC236}">
              <a16:creationId xmlns:a16="http://schemas.microsoft.com/office/drawing/2014/main" id="{CC3045F2-F99B-4A52-877A-FD15928A993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196" name="Text Box 1">
          <a:extLst>
            <a:ext uri="{FF2B5EF4-FFF2-40B4-BE49-F238E27FC236}">
              <a16:creationId xmlns:a16="http://schemas.microsoft.com/office/drawing/2014/main" id="{33C0482B-2928-46D2-ACE1-E771C4CBFB8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197" name="Text Box 1">
          <a:extLst>
            <a:ext uri="{FF2B5EF4-FFF2-40B4-BE49-F238E27FC236}">
              <a16:creationId xmlns:a16="http://schemas.microsoft.com/office/drawing/2014/main" id="{7C1E8228-2818-41FC-950D-52BC2AE9EFB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98" name="Text Box 1">
          <a:extLst>
            <a:ext uri="{FF2B5EF4-FFF2-40B4-BE49-F238E27FC236}">
              <a16:creationId xmlns:a16="http://schemas.microsoft.com/office/drawing/2014/main" id="{ABB37B48-636E-42E6-A828-D085024EAD4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199" name="Text Box 1">
          <a:extLst>
            <a:ext uri="{FF2B5EF4-FFF2-40B4-BE49-F238E27FC236}">
              <a16:creationId xmlns:a16="http://schemas.microsoft.com/office/drawing/2014/main" id="{943F1315-7BC8-48F7-8F94-BD71D046E71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200" name="Text Box 1">
          <a:extLst>
            <a:ext uri="{FF2B5EF4-FFF2-40B4-BE49-F238E27FC236}">
              <a16:creationId xmlns:a16="http://schemas.microsoft.com/office/drawing/2014/main" id="{13CF2187-04FD-4C49-BB6F-8523BF1C12C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201" name="Text Box 1">
          <a:extLst>
            <a:ext uri="{FF2B5EF4-FFF2-40B4-BE49-F238E27FC236}">
              <a16:creationId xmlns:a16="http://schemas.microsoft.com/office/drawing/2014/main" id="{FDD7BDD5-15E6-4BCA-B444-789905ABC2D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02" name="Text Box 1">
          <a:extLst>
            <a:ext uri="{FF2B5EF4-FFF2-40B4-BE49-F238E27FC236}">
              <a16:creationId xmlns:a16="http://schemas.microsoft.com/office/drawing/2014/main" id="{1B539575-819F-473A-80AD-58FAF384D01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03" name="Text Box 1">
          <a:extLst>
            <a:ext uri="{FF2B5EF4-FFF2-40B4-BE49-F238E27FC236}">
              <a16:creationId xmlns:a16="http://schemas.microsoft.com/office/drawing/2014/main" id="{8C7E9166-1D7A-4415-BD4B-C82662E84EC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04" name="Text Box 1">
          <a:extLst>
            <a:ext uri="{FF2B5EF4-FFF2-40B4-BE49-F238E27FC236}">
              <a16:creationId xmlns:a16="http://schemas.microsoft.com/office/drawing/2014/main" id="{777DB5B5-62E9-4C19-8E84-05E3BBFA1D4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05" name="Text Box 1">
          <a:extLst>
            <a:ext uri="{FF2B5EF4-FFF2-40B4-BE49-F238E27FC236}">
              <a16:creationId xmlns:a16="http://schemas.microsoft.com/office/drawing/2014/main" id="{36A54093-0CF6-4A47-B41B-4DCC1F40713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206" name="Text Box 1">
          <a:extLst>
            <a:ext uri="{FF2B5EF4-FFF2-40B4-BE49-F238E27FC236}">
              <a16:creationId xmlns:a16="http://schemas.microsoft.com/office/drawing/2014/main" id="{A6E25C69-849A-4996-BBD1-7785937BEE0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207" name="Text Box 1">
          <a:extLst>
            <a:ext uri="{FF2B5EF4-FFF2-40B4-BE49-F238E27FC236}">
              <a16:creationId xmlns:a16="http://schemas.microsoft.com/office/drawing/2014/main" id="{0DC15A0F-A834-40D5-A115-30594597BEA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208" name="Text Box 1">
          <a:extLst>
            <a:ext uri="{FF2B5EF4-FFF2-40B4-BE49-F238E27FC236}">
              <a16:creationId xmlns:a16="http://schemas.microsoft.com/office/drawing/2014/main" id="{BF3134CA-3CC0-460D-B05C-03B1059CC54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209" name="Text Box 1">
          <a:extLst>
            <a:ext uri="{FF2B5EF4-FFF2-40B4-BE49-F238E27FC236}">
              <a16:creationId xmlns:a16="http://schemas.microsoft.com/office/drawing/2014/main" id="{4B99217D-5B15-4B01-888F-9E64D202F85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10" name="Text Box 1">
          <a:extLst>
            <a:ext uri="{FF2B5EF4-FFF2-40B4-BE49-F238E27FC236}">
              <a16:creationId xmlns:a16="http://schemas.microsoft.com/office/drawing/2014/main" id="{C48C86FA-B6D5-47D1-BB4E-34A905BE932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11" name="Text Box 1">
          <a:extLst>
            <a:ext uri="{FF2B5EF4-FFF2-40B4-BE49-F238E27FC236}">
              <a16:creationId xmlns:a16="http://schemas.microsoft.com/office/drawing/2014/main" id="{9882CB34-A726-439E-9A8D-62AAEA25F7D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12" name="Text Box 1">
          <a:extLst>
            <a:ext uri="{FF2B5EF4-FFF2-40B4-BE49-F238E27FC236}">
              <a16:creationId xmlns:a16="http://schemas.microsoft.com/office/drawing/2014/main" id="{B9FE9E88-DA02-4A16-872D-34D074E6F27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13" name="Text Box 1">
          <a:extLst>
            <a:ext uri="{FF2B5EF4-FFF2-40B4-BE49-F238E27FC236}">
              <a16:creationId xmlns:a16="http://schemas.microsoft.com/office/drawing/2014/main" id="{CD96FF12-A102-4753-9CA1-58323D12F83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14" name="Text Box 1">
          <a:extLst>
            <a:ext uri="{FF2B5EF4-FFF2-40B4-BE49-F238E27FC236}">
              <a16:creationId xmlns:a16="http://schemas.microsoft.com/office/drawing/2014/main" id="{D7D499AB-14ED-42EF-A1D0-4F042A6F92F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15" name="Text Box 1">
          <a:extLst>
            <a:ext uri="{FF2B5EF4-FFF2-40B4-BE49-F238E27FC236}">
              <a16:creationId xmlns:a16="http://schemas.microsoft.com/office/drawing/2014/main" id="{B1B3C3A1-A8C5-48D7-A05A-23EBE70A910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16" name="Text Box 1">
          <a:extLst>
            <a:ext uri="{FF2B5EF4-FFF2-40B4-BE49-F238E27FC236}">
              <a16:creationId xmlns:a16="http://schemas.microsoft.com/office/drawing/2014/main" id="{2BF54C04-A0AF-4415-9D9B-1CD10186C34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17" name="Text Box 1">
          <a:extLst>
            <a:ext uri="{FF2B5EF4-FFF2-40B4-BE49-F238E27FC236}">
              <a16:creationId xmlns:a16="http://schemas.microsoft.com/office/drawing/2014/main" id="{FBC97D53-0AE6-4694-8DA5-009F5C0864E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18" name="Text Box 1">
          <a:extLst>
            <a:ext uri="{FF2B5EF4-FFF2-40B4-BE49-F238E27FC236}">
              <a16:creationId xmlns:a16="http://schemas.microsoft.com/office/drawing/2014/main" id="{253B6517-1046-42BC-9C7E-9908575CBE0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19" name="Text Box 1">
          <a:extLst>
            <a:ext uri="{FF2B5EF4-FFF2-40B4-BE49-F238E27FC236}">
              <a16:creationId xmlns:a16="http://schemas.microsoft.com/office/drawing/2014/main" id="{96305D98-C464-4D63-BA9A-808AF1DB272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20" name="Text Box 1">
          <a:extLst>
            <a:ext uri="{FF2B5EF4-FFF2-40B4-BE49-F238E27FC236}">
              <a16:creationId xmlns:a16="http://schemas.microsoft.com/office/drawing/2014/main" id="{7CDC3022-BDA4-4A4A-AD94-759933C3E47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21" name="Text Box 1">
          <a:extLst>
            <a:ext uri="{FF2B5EF4-FFF2-40B4-BE49-F238E27FC236}">
              <a16:creationId xmlns:a16="http://schemas.microsoft.com/office/drawing/2014/main" id="{E65B4754-27AB-4993-9FA7-C9B11CCEF89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22" name="Text Box 1">
          <a:extLst>
            <a:ext uri="{FF2B5EF4-FFF2-40B4-BE49-F238E27FC236}">
              <a16:creationId xmlns:a16="http://schemas.microsoft.com/office/drawing/2014/main" id="{96DC0976-F023-4439-908B-A95C02E8629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23" name="Text Box 1">
          <a:extLst>
            <a:ext uri="{FF2B5EF4-FFF2-40B4-BE49-F238E27FC236}">
              <a16:creationId xmlns:a16="http://schemas.microsoft.com/office/drawing/2014/main" id="{5ED1DA20-5560-4F37-A479-453710CCFC3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24" name="Text Box 1">
          <a:extLst>
            <a:ext uri="{FF2B5EF4-FFF2-40B4-BE49-F238E27FC236}">
              <a16:creationId xmlns:a16="http://schemas.microsoft.com/office/drawing/2014/main" id="{B7793049-89ED-4D95-AFEB-359E1125422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25" name="Text Box 1">
          <a:extLst>
            <a:ext uri="{FF2B5EF4-FFF2-40B4-BE49-F238E27FC236}">
              <a16:creationId xmlns:a16="http://schemas.microsoft.com/office/drawing/2014/main" id="{C41F6C8C-6DC9-44D5-9409-7573DA27F27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26" name="Text Box 1">
          <a:extLst>
            <a:ext uri="{FF2B5EF4-FFF2-40B4-BE49-F238E27FC236}">
              <a16:creationId xmlns:a16="http://schemas.microsoft.com/office/drawing/2014/main" id="{6DA30931-CF7E-41B9-A655-BE9B809C4B8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27" name="Text Box 1">
          <a:extLst>
            <a:ext uri="{FF2B5EF4-FFF2-40B4-BE49-F238E27FC236}">
              <a16:creationId xmlns:a16="http://schemas.microsoft.com/office/drawing/2014/main" id="{6A2136A6-1A38-4628-86B5-19A21870E79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28" name="Text Box 1">
          <a:extLst>
            <a:ext uri="{FF2B5EF4-FFF2-40B4-BE49-F238E27FC236}">
              <a16:creationId xmlns:a16="http://schemas.microsoft.com/office/drawing/2014/main" id="{8766622D-0AC6-4FE0-90E1-2B8DA1A5C0B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29" name="Text Box 1">
          <a:extLst>
            <a:ext uri="{FF2B5EF4-FFF2-40B4-BE49-F238E27FC236}">
              <a16:creationId xmlns:a16="http://schemas.microsoft.com/office/drawing/2014/main" id="{C8C5A9AE-61EF-4D34-ABA0-A4405542EFD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30" name="Text Box 1">
          <a:extLst>
            <a:ext uri="{FF2B5EF4-FFF2-40B4-BE49-F238E27FC236}">
              <a16:creationId xmlns:a16="http://schemas.microsoft.com/office/drawing/2014/main" id="{0BFC1FAE-5ACB-47E4-B58B-53142C82C36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31" name="Text Box 1">
          <a:extLst>
            <a:ext uri="{FF2B5EF4-FFF2-40B4-BE49-F238E27FC236}">
              <a16:creationId xmlns:a16="http://schemas.microsoft.com/office/drawing/2014/main" id="{372C4845-0D31-4717-B183-090A589918F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32" name="Text Box 1">
          <a:extLst>
            <a:ext uri="{FF2B5EF4-FFF2-40B4-BE49-F238E27FC236}">
              <a16:creationId xmlns:a16="http://schemas.microsoft.com/office/drawing/2014/main" id="{0AD150B9-330B-4F80-B2C3-AB851462DE6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33" name="Text Box 1">
          <a:extLst>
            <a:ext uri="{FF2B5EF4-FFF2-40B4-BE49-F238E27FC236}">
              <a16:creationId xmlns:a16="http://schemas.microsoft.com/office/drawing/2014/main" id="{0EE2393A-39F0-4152-A720-5A829CE6DF8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34" name="Text Box 1">
          <a:extLst>
            <a:ext uri="{FF2B5EF4-FFF2-40B4-BE49-F238E27FC236}">
              <a16:creationId xmlns:a16="http://schemas.microsoft.com/office/drawing/2014/main" id="{1FD35962-4732-43E7-858F-E5258DD0A05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35" name="Text Box 1">
          <a:extLst>
            <a:ext uri="{FF2B5EF4-FFF2-40B4-BE49-F238E27FC236}">
              <a16:creationId xmlns:a16="http://schemas.microsoft.com/office/drawing/2014/main" id="{F0742258-1688-49EE-89AB-37007C9EB00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36" name="Text Box 1">
          <a:extLst>
            <a:ext uri="{FF2B5EF4-FFF2-40B4-BE49-F238E27FC236}">
              <a16:creationId xmlns:a16="http://schemas.microsoft.com/office/drawing/2014/main" id="{57B0CC05-EC33-4666-8FC1-B8581EB62C3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37" name="Text Box 1">
          <a:extLst>
            <a:ext uri="{FF2B5EF4-FFF2-40B4-BE49-F238E27FC236}">
              <a16:creationId xmlns:a16="http://schemas.microsoft.com/office/drawing/2014/main" id="{E908633C-D378-4983-8DCF-C1D14396C76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38" name="Text Box 1">
          <a:extLst>
            <a:ext uri="{FF2B5EF4-FFF2-40B4-BE49-F238E27FC236}">
              <a16:creationId xmlns:a16="http://schemas.microsoft.com/office/drawing/2014/main" id="{F8A71BE9-48E6-41D6-B149-F08EE74D6D9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39" name="Text Box 1">
          <a:extLst>
            <a:ext uri="{FF2B5EF4-FFF2-40B4-BE49-F238E27FC236}">
              <a16:creationId xmlns:a16="http://schemas.microsoft.com/office/drawing/2014/main" id="{E0C66991-B8A4-4C5A-A2F4-47A841120BA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40" name="Text Box 1">
          <a:extLst>
            <a:ext uri="{FF2B5EF4-FFF2-40B4-BE49-F238E27FC236}">
              <a16:creationId xmlns:a16="http://schemas.microsoft.com/office/drawing/2014/main" id="{F12EA502-1CF4-4937-9CCD-0060A060E1A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41" name="Text Box 1">
          <a:extLst>
            <a:ext uri="{FF2B5EF4-FFF2-40B4-BE49-F238E27FC236}">
              <a16:creationId xmlns:a16="http://schemas.microsoft.com/office/drawing/2014/main" id="{699A74DD-8916-491B-8893-E159C609BA6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42" name="Text Box 1">
          <a:extLst>
            <a:ext uri="{FF2B5EF4-FFF2-40B4-BE49-F238E27FC236}">
              <a16:creationId xmlns:a16="http://schemas.microsoft.com/office/drawing/2014/main" id="{A1BEA9F9-A5E8-42FA-B7EF-E09EC754044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43" name="Text Box 1">
          <a:extLst>
            <a:ext uri="{FF2B5EF4-FFF2-40B4-BE49-F238E27FC236}">
              <a16:creationId xmlns:a16="http://schemas.microsoft.com/office/drawing/2014/main" id="{4FDE9820-71B9-4FE9-9426-C8CD77075ED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44" name="Text Box 1">
          <a:extLst>
            <a:ext uri="{FF2B5EF4-FFF2-40B4-BE49-F238E27FC236}">
              <a16:creationId xmlns:a16="http://schemas.microsoft.com/office/drawing/2014/main" id="{0B22998F-EB4B-4EA8-9A75-027BECB8290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45" name="Text Box 1">
          <a:extLst>
            <a:ext uri="{FF2B5EF4-FFF2-40B4-BE49-F238E27FC236}">
              <a16:creationId xmlns:a16="http://schemas.microsoft.com/office/drawing/2014/main" id="{B9D6C1AD-C139-48A2-832F-2D50B4DF4A8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46" name="Text Box 1">
          <a:extLst>
            <a:ext uri="{FF2B5EF4-FFF2-40B4-BE49-F238E27FC236}">
              <a16:creationId xmlns:a16="http://schemas.microsoft.com/office/drawing/2014/main" id="{D092AA17-6705-4FBE-A9CE-F67B28331FF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47" name="Text Box 1">
          <a:extLst>
            <a:ext uri="{FF2B5EF4-FFF2-40B4-BE49-F238E27FC236}">
              <a16:creationId xmlns:a16="http://schemas.microsoft.com/office/drawing/2014/main" id="{40EFA8CE-5AED-46D4-AD1A-69B4C2568E7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48" name="Text Box 1">
          <a:extLst>
            <a:ext uri="{FF2B5EF4-FFF2-40B4-BE49-F238E27FC236}">
              <a16:creationId xmlns:a16="http://schemas.microsoft.com/office/drawing/2014/main" id="{BF34918C-1B48-4E91-80DD-A80D538DB02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249" name="Text Box 1">
          <a:extLst>
            <a:ext uri="{FF2B5EF4-FFF2-40B4-BE49-F238E27FC236}">
              <a16:creationId xmlns:a16="http://schemas.microsoft.com/office/drawing/2014/main" id="{1929A612-8721-4F51-936F-D2635F7712F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50" name="Text Box 1">
          <a:extLst>
            <a:ext uri="{FF2B5EF4-FFF2-40B4-BE49-F238E27FC236}">
              <a16:creationId xmlns:a16="http://schemas.microsoft.com/office/drawing/2014/main" id="{A85D4BD0-08E8-414E-98B7-EF7AAD10E42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51" name="Text Box 1">
          <a:extLst>
            <a:ext uri="{FF2B5EF4-FFF2-40B4-BE49-F238E27FC236}">
              <a16:creationId xmlns:a16="http://schemas.microsoft.com/office/drawing/2014/main" id="{09053F18-B53D-4A62-A7C5-B321CCBFF65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52" name="Text Box 1">
          <a:extLst>
            <a:ext uri="{FF2B5EF4-FFF2-40B4-BE49-F238E27FC236}">
              <a16:creationId xmlns:a16="http://schemas.microsoft.com/office/drawing/2014/main" id="{E589E824-0BED-45CA-A751-233662347C2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53" name="Text Box 1">
          <a:extLst>
            <a:ext uri="{FF2B5EF4-FFF2-40B4-BE49-F238E27FC236}">
              <a16:creationId xmlns:a16="http://schemas.microsoft.com/office/drawing/2014/main" id="{1A4D2852-129C-4583-BDA6-3BEA1231363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54" name="Text Box 1">
          <a:extLst>
            <a:ext uri="{FF2B5EF4-FFF2-40B4-BE49-F238E27FC236}">
              <a16:creationId xmlns:a16="http://schemas.microsoft.com/office/drawing/2014/main" id="{9DC856C4-AAC1-4E09-B123-578DE74903D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55" name="Text Box 1">
          <a:extLst>
            <a:ext uri="{FF2B5EF4-FFF2-40B4-BE49-F238E27FC236}">
              <a16:creationId xmlns:a16="http://schemas.microsoft.com/office/drawing/2014/main" id="{E4E4106D-CCDA-4D40-9B7E-F2FA8EF2A27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56" name="Text Box 1">
          <a:extLst>
            <a:ext uri="{FF2B5EF4-FFF2-40B4-BE49-F238E27FC236}">
              <a16:creationId xmlns:a16="http://schemas.microsoft.com/office/drawing/2014/main" id="{C050820B-80F5-4BE1-9D75-671385E9AD8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57" name="Text Box 1">
          <a:extLst>
            <a:ext uri="{FF2B5EF4-FFF2-40B4-BE49-F238E27FC236}">
              <a16:creationId xmlns:a16="http://schemas.microsoft.com/office/drawing/2014/main" id="{492359E5-4EAA-446C-A068-C9C0728C002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58" name="Text Box 1">
          <a:extLst>
            <a:ext uri="{FF2B5EF4-FFF2-40B4-BE49-F238E27FC236}">
              <a16:creationId xmlns:a16="http://schemas.microsoft.com/office/drawing/2014/main" id="{F2ABAC04-2502-4584-8DEE-3B4D720D259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59" name="Text Box 1">
          <a:extLst>
            <a:ext uri="{FF2B5EF4-FFF2-40B4-BE49-F238E27FC236}">
              <a16:creationId xmlns:a16="http://schemas.microsoft.com/office/drawing/2014/main" id="{F6B9A57E-B9DE-47FB-AB53-93A4A57638E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60" name="Text Box 1">
          <a:extLst>
            <a:ext uri="{FF2B5EF4-FFF2-40B4-BE49-F238E27FC236}">
              <a16:creationId xmlns:a16="http://schemas.microsoft.com/office/drawing/2014/main" id="{F561AF3B-3829-4A94-89A6-574F29FAFF7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61" name="Text Box 1">
          <a:extLst>
            <a:ext uri="{FF2B5EF4-FFF2-40B4-BE49-F238E27FC236}">
              <a16:creationId xmlns:a16="http://schemas.microsoft.com/office/drawing/2014/main" id="{1C2F98CF-2FEB-4A88-A97A-69D8601A908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62" name="Text Box 1">
          <a:extLst>
            <a:ext uri="{FF2B5EF4-FFF2-40B4-BE49-F238E27FC236}">
              <a16:creationId xmlns:a16="http://schemas.microsoft.com/office/drawing/2014/main" id="{55C10142-7FF6-47BB-8504-9CF968B1C24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63" name="Text Box 1">
          <a:extLst>
            <a:ext uri="{FF2B5EF4-FFF2-40B4-BE49-F238E27FC236}">
              <a16:creationId xmlns:a16="http://schemas.microsoft.com/office/drawing/2014/main" id="{BD01E00B-8B3B-4FF5-BDE3-1B94613E53F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64" name="Text Box 1">
          <a:extLst>
            <a:ext uri="{FF2B5EF4-FFF2-40B4-BE49-F238E27FC236}">
              <a16:creationId xmlns:a16="http://schemas.microsoft.com/office/drawing/2014/main" id="{AB8D3FC4-79D6-4850-888B-2D313879E21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65" name="Text Box 1">
          <a:extLst>
            <a:ext uri="{FF2B5EF4-FFF2-40B4-BE49-F238E27FC236}">
              <a16:creationId xmlns:a16="http://schemas.microsoft.com/office/drawing/2014/main" id="{DBC806B9-5719-443E-8E4D-2922EA675B6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66" name="Text Box 1">
          <a:extLst>
            <a:ext uri="{FF2B5EF4-FFF2-40B4-BE49-F238E27FC236}">
              <a16:creationId xmlns:a16="http://schemas.microsoft.com/office/drawing/2014/main" id="{48DD907A-EC1F-4D2D-B672-013EBE60C6A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67" name="Text Box 1">
          <a:extLst>
            <a:ext uri="{FF2B5EF4-FFF2-40B4-BE49-F238E27FC236}">
              <a16:creationId xmlns:a16="http://schemas.microsoft.com/office/drawing/2014/main" id="{C8078A9C-3030-4DAB-B551-B9DA9BF3B5C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68" name="Text Box 1">
          <a:extLst>
            <a:ext uri="{FF2B5EF4-FFF2-40B4-BE49-F238E27FC236}">
              <a16:creationId xmlns:a16="http://schemas.microsoft.com/office/drawing/2014/main" id="{06B887EC-1E54-4501-A0C4-81CF07E5BCD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69" name="Text Box 1">
          <a:extLst>
            <a:ext uri="{FF2B5EF4-FFF2-40B4-BE49-F238E27FC236}">
              <a16:creationId xmlns:a16="http://schemas.microsoft.com/office/drawing/2014/main" id="{FFADA860-AB27-475D-B9E2-E84FDC9BA7D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70" name="Text Box 1">
          <a:extLst>
            <a:ext uri="{FF2B5EF4-FFF2-40B4-BE49-F238E27FC236}">
              <a16:creationId xmlns:a16="http://schemas.microsoft.com/office/drawing/2014/main" id="{19A3C52D-2220-4960-BE06-5C693DCC46B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71" name="Text Box 1">
          <a:extLst>
            <a:ext uri="{FF2B5EF4-FFF2-40B4-BE49-F238E27FC236}">
              <a16:creationId xmlns:a16="http://schemas.microsoft.com/office/drawing/2014/main" id="{BA67A652-4D6E-46FF-BCD0-0ED3C3F32A7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72" name="Text Box 1">
          <a:extLst>
            <a:ext uri="{FF2B5EF4-FFF2-40B4-BE49-F238E27FC236}">
              <a16:creationId xmlns:a16="http://schemas.microsoft.com/office/drawing/2014/main" id="{4E726135-DCC4-4714-9779-AEDD4710C2B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73" name="Text Box 1">
          <a:extLst>
            <a:ext uri="{FF2B5EF4-FFF2-40B4-BE49-F238E27FC236}">
              <a16:creationId xmlns:a16="http://schemas.microsoft.com/office/drawing/2014/main" id="{B282261E-090A-4A43-A789-405D5762826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74" name="Text Box 1">
          <a:extLst>
            <a:ext uri="{FF2B5EF4-FFF2-40B4-BE49-F238E27FC236}">
              <a16:creationId xmlns:a16="http://schemas.microsoft.com/office/drawing/2014/main" id="{38532DA5-64A5-4573-A030-F59FF4C9AC5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75" name="Text Box 1">
          <a:extLst>
            <a:ext uri="{FF2B5EF4-FFF2-40B4-BE49-F238E27FC236}">
              <a16:creationId xmlns:a16="http://schemas.microsoft.com/office/drawing/2014/main" id="{5D5B963F-3FB6-4E3D-BBFB-B058D15E628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76" name="Text Box 1">
          <a:extLst>
            <a:ext uri="{FF2B5EF4-FFF2-40B4-BE49-F238E27FC236}">
              <a16:creationId xmlns:a16="http://schemas.microsoft.com/office/drawing/2014/main" id="{7895AF67-C4D1-4ADB-90B6-F44D822E239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77" name="Text Box 1">
          <a:extLst>
            <a:ext uri="{FF2B5EF4-FFF2-40B4-BE49-F238E27FC236}">
              <a16:creationId xmlns:a16="http://schemas.microsoft.com/office/drawing/2014/main" id="{DBDD2CD3-FCF9-4D22-AD6E-8020CF79554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78" name="Text Box 1">
          <a:extLst>
            <a:ext uri="{FF2B5EF4-FFF2-40B4-BE49-F238E27FC236}">
              <a16:creationId xmlns:a16="http://schemas.microsoft.com/office/drawing/2014/main" id="{CCA1C4EE-4FBE-460B-AEA1-5CF0694C4BF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79" name="Text Box 1">
          <a:extLst>
            <a:ext uri="{FF2B5EF4-FFF2-40B4-BE49-F238E27FC236}">
              <a16:creationId xmlns:a16="http://schemas.microsoft.com/office/drawing/2014/main" id="{A92687B7-5925-4A35-9BCA-F7949E03D35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80" name="Text Box 1">
          <a:extLst>
            <a:ext uri="{FF2B5EF4-FFF2-40B4-BE49-F238E27FC236}">
              <a16:creationId xmlns:a16="http://schemas.microsoft.com/office/drawing/2014/main" id="{2ADC848F-F734-49FB-B81D-7E958433029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81" name="Text Box 1">
          <a:extLst>
            <a:ext uri="{FF2B5EF4-FFF2-40B4-BE49-F238E27FC236}">
              <a16:creationId xmlns:a16="http://schemas.microsoft.com/office/drawing/2014/main" id="{06C89F0C-A689-46E5-B0C8-97CB3B237E1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82" name="Text Box 1">
          <a:extLst>
            <a:ext uri="{FF2B5EF4-FFF2-40B4-BE49-F238E27FC236}">
              <a16:creationId xmlns:a16="http://schemas.microsoft.com/office/drawing/2014/main" id="{4D269266-D845-4289-B474-0EC30D21CE0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83" name="Text Box 1">
          <a:extLst>
            <a:ext uri="{FF2B5EF4-FFF2-40B4-BE49-F238E27FC236}">
              <a16:creationId xmlns:a16="http://schemas.microsoft.com/office/drawing/2014/main" id="{1A541EAA-7F15-4B5E-AAC6-B13362E8EB7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84" name="Text Box 1">
          <a:extLst>
            <a:ext uri="{FF2B5EF4-FFF2-40B4-BE49-F238E27FC236}">
              <a16:creationId xmlns:a16="http://schemas.microsoft.com/office/drawing/2014/main" id="{EDB406B3-1070-4A10-BB9C-26D789DE83F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85" name="Text Box 1">
          <a:extLst>
            <a:ext uri="{FF2B5EF4-FFF2-40B4-BE49-F238E27FC236}">
              <a16:creationId xmlns:a16="http://schemas.microsoft.com/office/drawing/2014/main" id="{F861142F-B740-4440-AB6A-7FE29FC987B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86" name="Text Box 1">
          <a:extLst>
            <a:ext uri="{FF2B5EF4-FFF2-40B4-BE49-F238E27FC236}">
              <a16:creationId xmlns:a16="http://schemas.microsoft.com/office/drawing/2014/main" id="{8E7775BC-2280-44F1-AAC7-65E8E6EEF4B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87" name="Text Box 1">
          <a:extLst>
            <a:ext uri="{FF2B5EF4-FFF2-40B4-BE49-F238E27FC236}">
              <a16:creationId xmlns:a16="http://schemas.microsoft.com/office/drawing/2014/main" id="{B9301F9C-8AAE-4832-B040-8C5CBE2F2D2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88" name="Text Box 1">
          <a:extLst>
            <a:ext uri="{FF2B5EF4-FFF2-40B4-BE49-F238E27FC236}">
              <a16:creationId xmlns:a16="http://schemas.microsoft.com/office/drawing/2014/main" id="{97873670-AFD4-4071-AB9D-26725F3E959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89" name="Text Box 1">
          <a:extLst>
            <a:ext uri="{FF2B5EF4-FFF2-40B4-BE49-F238E27FC236}">
              <a16:creationId xmlns:a16="http://schemas.microsoft.com/office/drawing/2014/main" id="{6216EC75-C62C-4C2D-B5F4-7B7587AF702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90" name="Text Box 1">
          <a:extLst>
            <a:ext uri="{FF2B5EF4-FFF2-40B4-BE49-F238E27FC236}">
              <a16:creationId xmlns:a16="http://schemas.microsoft.com/office/drawing/2014/main" id="{B5F172D2-0053-49C2-84E1-DF3DA66EE65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91" name="Text Box 1">
          <a:extLst>
            <a:ext uri="{FF2B5EF4-FFF2-40B4-BE49-F238E27FC236}">
              <a16:creationId xmlns:a16="http://schemas.microsoft.com/office/drawing/2014/main" id="{9F2616F7-340B-4960-B9B7-C81AA5A2E12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92" name="Text Box 1">
          <a:extLst>
            <a:ext uri="{FF2B5EF4-FFF2-40B4-BE49-F238E27FC236}">
              <a16:creationId xmlns:a16="http://schemas.microsoft.com/office/drawing/2014/main" id="{FD09D61B-BCF7-4E5A-8603-625EEFD435E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293" name="Text Box 1">
          <a:extLst>
            <a:ext uri="{FF2B5EF4-FFF2-40B4-BE49-F238E27FC236}">
              <a16:creationId xmlns:a16="http://schemas.microsoft.com/office/drawing/2014/main" id="{489D9DBB-2549-43A5-A7A6-B8DD29ABA18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294" name="Text Box 1">
          <a:extLst>
            <a:ext uri="{FF2B5EF4-FFF2-40B4-BE49-F238E27FC236}">
              <a16:creationId xmlns:a16="http://schemas.microsoft.com/office/drawing/2014/main" id="{569CF77C-FA5A-455F-8336-E505A3F023B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295" name="Text Box 1">
          <a:extLst>
            <a:ext uri="{FF2B5EF4-FFF2-40B4-BE49-F238E27FC236}">
              <a16:creationId xmlns:a16="http://schemas.microsoft.com/office/drawing/2014/main" id="{396D8C09-E2BD-431E-92D9-F6778A4AD5D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296" name="Text Box 1">
          <a:extLst>
            <a:ext uri="{FF2B5EF4-FFF2-40B4-BE49-F238E27FC236}">
              <a16:creationId xmlns:a16="http://schemas.microsoft.com/office/drawing/2014/main" id="{A6BDAF2A-115C-44C2-BE0C-9D25B96EA1F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297" name="Text Box 1">
          <a:extLst>
            <a:ext uri="{FF2B5EF4-FFF2-40B4-BE49-F238E27FC236}">
              <a16:creationId xmlns:a16="http://schemas.microsoft.com/office/drawing/2014/main" id="{8672B037-43F7-4FF9-A667-AA51A80F8AB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298" name="Text Box 1">
          <a:extLst>
            <a:ext uri="{FF2B5EF4-FFF2-40B4-BE49-F238E27FC236}">
              <a16:creationId xmlns:a16="http://schemas.microsoft.com/office/drawing/2014/main" id="{DCB5CCA2-1137-4C39-BB91-62071CA908A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299" name="Text Box 1">
          <a:extLst>
            <a:ext uri="{FF2B5EF4-FFF2-40B4-BE49-F238E27FC236}">
              <a16:creationId xmlns:a16="http://schemas.microsoft.com/office/drawing/2014/main" id="{550C4E1C-3B16-4915-8039-1618B57E23D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00" name="Text Box 1">
          <a:extLst>
            <a:ext uri="{FF2B5EF4-FFF2-40B4-BE49-F238E27FC236}">
              <a16:creationId xmlns:a16="http://schemas.microsoft.com/office/drawing/2014/main" id="{E643D648-551C-45C2-A071-C737114A299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01" name="Text Box 1">
          <a:extLst>
            <a:ext uri="{FF2B5EF4-FFF2-40B4-BE49-F238E27FC236}">
              <a16:creationId xmlns:a16="http://schemas.microsoft.com/office/drawing/2014/main" id="{CB56F7F9-29CB-4E98-B698-6CCAE0637B2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02" name="Text Box 1">
          <a:extLst>
            <a:ext uri="{FF2B5EF4-FFF2-40B4-BE49-F238E27FC236}">
              <a16:creationId xmlns:a16="http://schemas.microsoft.com/office/drawing/2014/main" id="{2B7EFB78-CECE-4A1C-A0A3-016682DE6C6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03" name="Text Box 1">
          <a:extLst>
            <a:ext uri="{FF2B5EF4-FFF2-40B4-BE49-F238E27FC236}">
              <a16:creationId xmlns:a16="http://schemas.microsoft.com/office/drawing/2014/main" id="{1A482169-0A3C-464D-B79C-72DE848C182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04" name="Text Box 1">
          <a:extLst>
            <a:ext uri="{FF2B5EF4-FFF2-40B4-BE49-F238E27FC236}">
              <a16:creationId xmlns:a16="http://schemas.microsoft.com/office/drawing/2014/main" id="{7DBD1F01-1990-435B-A6FE-C4807A56AEE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05" name="Text Box 1">
          <a:extLst>
            <a:ext uri="{FF2B5EF4-FFF2-40B4-BE49-F238E27FC236}">
              <a16:creationId xmlns:a16="http://schemas.microsoft.com/office/drawing/2014/main" id="{7AEC4967-2275-4FE8-B384-DFE377ED96F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06" name="Text Box 1">
          <a:extLst>
            <a:ext uri="{FF2B5EF4-FFF2-40B4-BE49-F238E27FC236}">
              <a16:creationId xmlns:a16="http://schemas.microsoft.com/office/drawing/2014/main" id="{37A17867-91C1-4572-9573-C770A039415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07" name="Text Box 1">
          <a:extLst>
            <a:ext uri="{FF2B5EF4-FFF2-40B4-BE49-F238E27FC236}">
              <a16:creationId xmlns:a16="http://schemas.microsoft.com/office/drawing/2014/main" id="{577AA864-2CDF-4500-83BC-75153B5FECD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08" name="Text Box 1">
          <a:extLst>
            <a:ext uri="{FF2B5EF4-FFF2-40B4-BE49-F238E27FC236}">
              <a16:creationId xmlns:a16="http://schemas.microsoft.com/office/drawing/2014/main" id="{23E986C9-D47C-404C-91DB-8A2E7BDCB88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09" name="Text Box 1">
          <a:extLst>
            <a:ext uri="{FF2B5EF4-FFF2-40B4-BE49-F238E27FC236}">
              <a16:creationId xmlns:a16="http://schemas.microsoft.com/office/drawing/2014/main" id="{28751969-7383-47FE-AB74-AA425106C01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10" name="Text Box 1">
          <a:extLst>
            <a:ext uri="{FF2B5EF4-FFF2-40B4-BE49-F238E27FC236}">
              <a16:creationId xmlns:a16="http://schemas.microsoft.com/office/drawing/2014/main" id="{ACD42451-8081-46E8-AB8C-BC2877995E6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11" name="Text Box 1">
          <a:extLst>
            <a:ext uri="{FF2B5EF4-FFF2-40B4-BE49-F238E27FC236}">
              <a16:creationId xmlns:a16="http://schemas.microsoft.com/office/drawing/2014/main" id="{5E1EF211-D0A4-4C10-87B1-ACDEF683404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12" name="Text Box 1">
          <a:extLst>
            <a:ext uri="{FF2B5EF4-FFF2-40B4-BE49-F238E27FC236}">
              <a16:creationId xmlns:a16="http://schemas.microsoft.com/office/drawing/2014/main" id="{0B31ACFE-D5EA-4A02-B50A-C53E502F3AB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13" name="Text Box 1">
          <a:extLst>
            <a:ext uri="{FF2B5EF4-FFF2-40B4-BE49-F238E27FC236}">
              <a16:creationId xmlns:a16="http://schemas.microsoft.com/office/drawing/2014/main" id="{208D489B-7335-4982-AA61-4CC84CE55CB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14" name="Text Box 1">
          <a:extLst>
            <a:ext uri="{FF2B5EF4-FFF2-40B4-BE49-F238E27FC236}">
              <a16:creationId xmlns:a16="http://schemas.microsoft.com/office/drawing/2014/main" id="{0B71D586-1270-4D81-A44B-A1D1660B011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15" name="Text Box 1">
          <a:extLst>
            <a:ext uri="{FF2B5EF4-FFF2-40B4-BE49-F238E27FC236}">
              <a16:creationId xmlns:a16="http://schemas.microsoft.com/office/drawing/2014/main" id="{336A139A-890B-4005-AEA9-0DF4AB436F5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16" name="Text Box 1">
          <a:extLst>
            <a:ext uri="{FF2B5EF4-FFF2-40B4-BE49-F238E27FC236}">
              <a16:creationId xmlns:a16="http://schemas.microsoft.com/office/drawing/2014/main" id="{08F019BF-09EE-46BE-8CC8-6819A3C3447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17" name="Text Box 1">
          <a:extLst>
            <a:ext uri="{FF2B5EF4-FFF2-40B4-BE49-F238E27FC236}">
              <a16:creationId xmlns:a16="http://schemas.microsoft.com/office/drawing/2014/main" id="{90A8AE30-F37E-4CB3-9E90-53D0E437C8D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18" name="Text Box 1">
          <a:extLst>
            <a:ext uri="{FF2B5EF4-FFF2-40B4-BE49-F238E27FC236}">
              <a16:creationId xmlns:a16="http://schemas.microsoft.com/office/drawing/2014/main" id="{D6C477C2-5D41-45AC-9691-ECBC17B9473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19" name="Text Box 1">
          <a:extLst>
            <a:ext uri="{FF2B5EF4-FFF2-40B4-BE49-F238E27FC236}">
              <a16:creationId xmlns:a16="http://schemas.microsoft.com/office/drawing/2014/main" id="{8F4DE65E-52F7-467E-A825-6059156C190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20" name="Text Box 1">
          <a:extLst>
            <a:ext uri="{FF2B5EF4-FFF2-40B4-BE49-F238E27FC236}">
              <a16:creationId xmlns:a16="http://schemas.microsoft.com/office/drawing/2014/main" id="{1B6D8BB3-F17F-4E5C-B987-07B7577CE4B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21" name="Text Box 1">
          <a:extLst>
            <a:ext uri="{FF2B5EF4-FFF2-40B4-BE49-F238E27FC236}">
              <a16:creationId xmlns:a16="http://schemas.microsoft.com/office/drawing/2014/main" id="{329AA7B4-1D01-42C9-98B3-451AB674CB4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22" name="Text Box 1">
          <a:extLst>
            <a:ext uri="{FF2B5EF4-FFF2-40B4-BE49-F238E27FC236}">
              <a16:creationId xmlns:a16="http://schemas.microsoft.com/office/drawing/2014/main" id="{DA66B397-FB55-41B3-9984-C92FD99BEED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23" name="Text Box 1">
          <a:extLst>
            <a:ext uri="{FF2B5EF4-FFF2-40B4-BE49-F238E27FC236}">
              <a16:creationId xmlns:a16="http://schemas.microsoft.com/office/drawing/2014/main" id="{942FEB6A-3E4A-4CED-AD75-47AF7CBBC00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24" name="Text Box 1">
          <a:extLst>
            <a:ext uri="{FF2B5EF4-FFF2-40B4-BE49-F238E27FC236}">
              <a16:creationId xmlns:a16="http://schemas.microsoft.com/office/drawing/2014/main" id="{4F9AF641-5EE0-41AA-A1E7-04E6089E54D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25" name="Text Box 1">
          <a:extLst>
            <a:ext uri="{FF2B5EF4-FFF2-40B4-BE49-F238E27FC236}">
              <a16:creationId xmlns:a16="http://schemas.microsoft.com/office/drawing/2014/main" id="{532609B1-E8E9-4E65-997C-1D98BFCD04E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26" name="Text Box 1">
          <a:extLst>
            <a:ext uri="{FF2B5EF4-FFF2-40B4-BE49-F238E27FC236}">
              <a16:creationId xmlns:a16="http://schemas.microsoft.com/office/drawing/2014/main" id="{78A7D9D0-EA65-4534-A694-F47347CFFAE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27" name="Text Box 1">
          <a:extLst>
            <a:ext uri="{FF2B5EF4-FFF2-40B4-BE49-F238E27FC236}">
              <a16:creationId xmlns:a16="http://schemas.microsoft.com/office/drawing/2014/main" id="{941B6F9F-56A6-4647-8B92-1623B530B1E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28" name="Text Box 1">
          <a:extLst>
            <a:ext uri="{FF2B5EF4-FFF2-40B4-BE49-F238E27FC236}">
              <a16:creationId xmlns:a16="http://schemas.microsoft.com/office/drawing/2014/main" id="{98707264-F704-4EA4-B1F2-09EB9A5B2DA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29" name="Text Box 1">
          <a:extLst>
            <a:ext uri="{FF2B5EF4-FFF2-40B4-BE49-F238E27FC236}">
              <a16:creationId xmlns:a16="http://schemas.microsoft.com/office/drawing/2014/main" id="{75F001E9-ED84-4856-AA9A-32BD910492A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30" name="Text Box 1">
          <a:extLst>
            <a:ext uri="{FF2B5EF4-FFF2-40B4-BE49-F238E27FC236}">
              <a16:creationId xmlns:a16="http://schemas.microsoft.com/office/drawing/2014/main" id="{8DC44386-543E-4478-88B7-85FF98B7F6E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31" name="Text Box 1">
          <a:extLst>
            <a:ext uri="{FF2B5EF4-FFF2-40B4-BE49-F238E27FC236}">
              <a16:creationId xmlns:a16="http://schemas.microsoft.com/office/drawing/2014/main" id="{96E33FEE-BD09-4CD7-B5C7-A6C05425B71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32" name="Text Box 1">
          <a:extLst>
            <a:ext uri="{FF2B5EF4-FFF2-40B4-BE49-F238E27FC236}">
              <a16:creationId xmlns:a16="http://schemas.microsoft.com/office/drawing/2014/main" id="{FC573959-CBB6-4013-A167-B3A224E61CB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33" name="Text Box 1">
          <a:extLst>
            <a:ext uri="{FF2B5EF4-FFF2-40B4-BE49-F238E27FC236}">
              <a16:creationId xmlns:a16="http://schemas.microsoft.com/office/drawing/2014/main" id="{E59A0FF8-BB9B-4530-A5EB-157A445739A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34" name="Text Box 1">
          <a:extLst>
            <a:ext uri="{FF2B5EF4-FFF2-40B4-BE49-F238E27FC236}">
              <a16:creationId xmlns:a16="http://schemas.microsoft.com/office/drawing/2014/main" id="{99766113-A5C0-4659-A6A1-ED3934F7E9A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35" name="Text Box 1">
          <a:extLst>
            <a:ext uri="{FF2B5EF4-FFF2-40B4-BE49-F238E27FC236}">
              <a16:creationId xmlns:a16="http://schemas.microsoft.com/office/drawing/2014/main" id="{4599E739-60E5-4A0D-A013-85345BDD7C7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36" name="Text Box 1">
          <a:extLst>
            <a:ext uri="{FF2B5EF4-FFF2-40B4-BE49-F238E27FC236}">
              <a16:creationId xmlns:a16="http://schemas.microsoft.com/office/drawing/2014/main" id="{D83FAB35-44AE-4DD0-A5C3-28B32DEE711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337" name="Text Box 1">
          <a:extLst>
            <a:ext uri="{FF2B5EF4-FFF2-40B4-BE49-F238E27FC236}">
              <a16:creationId xmlns:a16="http://schemas.microsoft.com/office/drawing/2014/main" id="{C7DF2E75-A0D7-40B1-A3D5-1A16E5C252B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38" name="Text Box 1">
          <a:extLst>
            <a:ext uri="{FF2B5EF4-FFF2-40B4-BE49-F238E27FC236}">
              <a16:creationId xmlns:a16="http://schemas.microsoft.com/office/drawing/2014/main" id="{AD48E297-C589-45A5-9B7E-D97131080AB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39" name="Text Box 1">
          <a:extLst>
            <a:ext uri="{FF2B5EF4-FFF2-40B4-BE49-F238E27FC236}">
              <a16:creationId xmlns:a16="http://schemas.microsoft.com/office/drawing/2014/main" id="{4FFA2E4D-E0CC-4C32-8177-889F33DD9CB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40" name="Text Box 1">
          <a:extLst>
            <a:ext uri="{FF2B5EF4-FFF2-40B4-BE49-F238E27FC236}">
              <a16:creationId xmlns:a16="http://schemas.microsoft.com/office/drawing/2014/main" id="{4044CBBA-831F-4E48-9F2F-9D9AAA68D86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41" name="Text Box 1">
          <a:extLst>
            <a:ext uri="{FF2B5EF4-FFF2-40B4-BE49-F238E27FC236}">
              <a16:creationId xmlns:a16="http://schemas.microsoft.com/office/drawing/2014/main" id="{F456381D-3F56-474D-9730-739AFEF1A60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42" name="Text Box 1">
          <a:extLst>
            <a:ext uri="{FF2B5EF4-FFF2-40B4-BE49-F238E27FC236}">
              <a16:creationId xmlns:a16="http://schemas.microsoft.com/office/drawing/2014/main" id="{D7D26A78-0EA7-40EA-B312-C0C421DE32D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43" name="Text Box 1">
          <a:extLst>
            <a:ext uri="{FF2B5EF4-FFF2-40B4-BE49-F238E27FC236}">
              <a16:creationId xmlns:a16="http://schemas.microsoft.com/office/drawing/2014/main" id="{654F9B3B-AC89-4DBA-BC3E-083A8B9EC4C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44" name="Text Box 1">
          <a:extLst>
            <a:ext uri="{FF2B5EF4-FFF2-40B4-BE49-F238E27FC236}">
              <a16:creationId xmlns:a16="http://schemas.microsoft.com/office/drawing/2014/main" id="{21496A86-9782-4684-8B53-1CF3D68A318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45" name="Text Box 1">
          <a:extLst>
            <a:ext uri="{FF2B5EF4-FFF2-40B4-BE49-F238E27FC236}">
              <a16:creationId xmlns:a16="http://schemas.microsoft.com/office/drawing/2014/main" id="{194A437F-6345-416B-9DAF-8FC0E1FCF52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46" name="Text Box 1">
          <a:extLst>
            <a:ext uri="{FF2B5EF4-FFF2-40B4-BE49-F238E27FC236}">
              <a16:creationId xmlns:a16="http://schemas.microsoft.com/office/drawing/2014/main" id="{75AB9157-C976-4ACB-9173-A45929FEC77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47" name="Text Box 1">
          <a:extLst>
            <a:ext uri="{FF2B5EF4-FFF2-40B4-BE49-F238E27FC236}">
              <a16:creationId xmlns:a16="http://schemas.microsoft.com/office/drawing/2014/main" id="{B2DE833D-8435-4EEB-B12E-EC0A2F23A6C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48" name="Text Box 1">
          <a:extLst>
            <a:ext uri="{FF2B5EF4-FFF2-40B4-BE49-F238E27FC236}">
              <a16:creationId xmlns:a16="http://schemas.microsoft.com/office/drawing/2014/main" id="{A2B41C98-316B-4879-9BFB-C054EC181FD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49" name="Text Box 1">
          <a:extLst>
            <a:ext uri="{FF2B5EF4-FFF2-40B4-BE49-F238E27FC236}">
              <a16:creationId xmlns:a16="http://schemas.microsoft.com/office/drawing/2014/main" id="{631B884B-6071-414E-8999-9B4858608C7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50" name="Text Box 1">
          <a:extLst>
            <a:ext uri="{FF2B5EF4-FFF2-40B4-BE49-F238E27FC236}">
              <a16:creationId xmlns:a16="http://schemas.microsoft.com/office/drawing/2014/main" id="{FC9F7640-7325-47D0-B4B9-2996B6313B2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51" name="Text Box 1">
          <a:extLst>
            <a:ext uri="{FF2B5EF4-FFF2-40B4-BE49-F238E27FC236}">
              <a16:creationId xmlns:a16="http://schemas.microsoft.com/office/drawing/2014/main" id="{DB14E98F-F20A-4F3C-BBF4-A13DD9293A6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52" name="Text Box 1">
          <a:extLst>
            <a:ext uri="{FF2B5EF4-FFF2-40B4-BE49-F238E27FC236}">
              <a16:creationId xmlns:a16="http://schemas.microsoft.com/office/drawing/2014/main" id="{C46E8669-F759-4239-945C-B2159457C1B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53" name="Text Box 1">
          <a:extLst>
            <a:ext uri="{FF2B5EF4-FFF2-40B4-BE49-F238E27FC236}">
              <a16:creationId xmlns:a16="http://schemas.microsoft.com/office/drawing/2014/main" id="{59D568D6-67A9-4516-A3B5-E326DE0085C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54" name="Text Box 1">
          <a:extLst>
            <a:ext uri="{FF2B5EF4-FFF2-40B4-BE49-F238E27FC236}">
              <a16:creationId xmlns:a16="http://schemas.microsoft.com/office/drawing/2014/main" id="{1234F219-FDCC-4D9F-BCEA-BDBA4574CBF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55" name="Text Box 1">
          <a:extLst>
            <a:ext uri="{FF2B5EF4-FFF2-40B4-BE49-F238E27FC236}">
              <a16:creationId xmlns:a16="http://schemas.microsoft.com/office/drawing/2014/main" id="{92D67647-42D2-4770-A660-0B3CAED9E8F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56" name="Text Box 1">
          <a:extLst>
            <a:ext uri="{FF2B5EF4-FFF2-40B4-BE49-F238E27FC236}">
              <a16:creationId xmlns:a16="http://schemas.microsoft.com/office/drawing/2014/main" id="{1443955E-5D40-4E6E-ACAC-549B5BC8CBE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57" name="Text Box 1">
          <a:extLst>
            <a:ext uri="{FF2B5EF4-FFF2-40B4-BE49-F238E27FC236}">
              <a16:creationId xmlns:a16="http://schemas.microsoft.com/office/drawing/2014/main" id="{76F74461-D32A-4D2D-8686-20FBA50CEAA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58" name="Text Box 1">
          <a:extLst>
            <a:ext uri="{FF2B5EF4-FFF2-40B4-BE49-F238E27FC236}">
              <a16:creationId xmlns:a16="http://schemas.microsoft.com/office/drawing/2014/main" id="{C357FAB9-F31A-4A4F-8122-2E1C6021573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59" name="Text Box 1">
          <a:extLst>
            <a:ext uri="{FF2B5EF4-FFF2-40B4-BE49-F238E27FC236}">
              <a16:creationId xmlns:a16="http://schemas.microsoft.com/office/drawing/2014/main" id="{BAB2683F-F441-48B4-92E0-8317DAAD210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60" name="Text Box 1">
          <a:extLst>
            <a:ext uri="{FF2B5EF4-FFF2-40B4-BE49-F238E27FC236}">
              <a16:creationId xmlns:a16="http://schemas.microsoft.com/office/drawing/2014/main" id="{518DCCDF-9D95-4616-A241-808582517E7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61" name="Text Box 1">
          <a:extLst>
            <a:ext uri="{FF2B5EF4-FFF2-40B4-BE49-F238E27FC236}">
              <a16:creationId xmlns:a16="http://schemas.microsoft.com/office/drawing/2014/main" id="{28B5636A-8CF6-4A2B-ABF1-9D49ECA0571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62" name="Text Box 1">
          <a:extLst>
            <a:ext uri="{FF2B5EF4-FFF2-40B4-BE49-F238E27FC236}">
              <a16:creationId xmlns:a16="http://schemas.microsoft.com/office/drawing/2014/main" id="{44C9DA67-5FB3-40BD-B7B2-855BBBE0C13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63" name="Text Box 1">
          <a:extLst>
            <a:ext uri="{FF2B5EF4-FFF2-40B4-BE49-F238E27FC236}">
              <a16:creationId xmlns:a16="http://schemas.microsoft.com/office/drawing/2014/main" id="{50BED3F8-3BBF-4C85-9FCE-9619A951EC9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64" name="Text Box 1">
          <a:extLst>
            <a:ext uri="{FF2B5EF4-FFF2-40B4-BE49-F238E27FC236}">
              <a16:creationId xmlns:a16="http://schemas.microsoft.com/office/drawing/2014/main" id="{74DD51D1-864F-47AE-B557-EDEE69E06F1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65" name="Text Box 1">
          <a:extLst>
            <a:ext uri="{FF2B5EF4-FFF2-40B4-BE49-F238E27FC236}">
              <a16:creationId xmlns:a16="http://schemas.microsoft.com/office/drawing/2014/main" id="{777D314D-7B7C-4749-A4AA-914E00BC73F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66" name="Text Box 1">
          <a:extLst>
            <a:ext uri="{FF2B5EF4-FFF2-40B4-BE49-F238E27FC236}">
              <a16:creationId xmlns:a16="http://schemas.microsoft.com/office/drawing/2014/main" id="{E19D050C-1CDA-4FCF-82F5-10F680C20CE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67" name="Text Box 1">
          <a:extLst>
            <a:ext uri="{FF2B5EF4-FFF2-40B4-BE49-F238E27FC236}">
              <a16:creationId xmlns:a16="http://schemas.microsoft.com/office/drawing/2014/main" id="{C69819A2-057E-4BE6-B977-29CE0CE4483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68" name="Text Box 1">
          <a:extLst>
            <a:ext uri="{FF2B5EF4-FFF2-40B4-BE49-F238E27FC236}">
              <a16:creationId xmlns:a16="http://schemas.microsoft.com/office/drawing/2014/main" id="{A126B2D0-A783-4570-9A79-1885FECEB0E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69" name="Text Box 1">
          <a:extLst>
            <a:ext uri="{FF2B5EF4-FFF2-40B4-BE49-F238E27FC236}">
              <a16:creationId xmlns:a16="http://schemas.microsoft.com/office/drawing/2014/main" id="{F47B0EB1-55CC-42FC-930A-A9464E18F13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70" name="Text Box 1">
          <a:extLst>
            <a:ext uri="{FF2B5EF4-FFF2-40B4-BE49-F238E27FC236}">
              <a16:creationId xmlns:a16="http://schemas.microsoft.com/office/drawing/2014/main" id="{0B1C3F6B-9445-473A-B0DE-E85ECB06CCF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71" name="Text Box 1">
          <a:extLst>
            <a:ext uri="{FF2B5EF4-FFF2-40B4-BE49-F238E27FC236}">
              <a16:creationId xmlns:a16="http://schemas.microsoft.com/office/drawing/2014/main" id="{D7207833-227F-4358-8BEA-4379D92F718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372" name="Text Box 1">
          <a:extLst>
            <a:ext uri="{FF2B5EF4-FFF2-40B4-BE49-F238E27FC236}">
              <a16:creationId xmlns:a16="http://schemas.microsoft.com/office/drawing/2014/main" id="{D2956958-082D-4506-8528-1A8DE38E81B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73" name="Text Box 1">
          <a:extLst>
            <a:ext uri="{FF2B5EF4-FFF2-40B4-BE49-F238E27FC236}">
              <a16:creationId xmlns:a16="http://schemas.microsoft.com/office/drawing/2014/main" id="{3938ADA8-D60F-4DBA-B2C6-1EB10BA3FF4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74" name="Text Box 1">
          <a:extLst>
            <a:ext uri="{FF2B5EF4-FFF2-40B4-BE49-F238E27FC236}">
              <a16:creationId xmlns:a16="http://schemas.microsoft.com/office/drawing/2014/main" id="{D2D679E4-367B-4256-893B-8EBA1C6A2AF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75" name="Text Box 1">
          <a:extLst>
            <a:ext uri="{FF2B5EF4-FFF2-40B4-BE49-F238E27FC236}">
              <a16:creationId xmlns:a16="http://schemas.microsoft.com/office/drawing/2014/main" id="{0BD1C9CE-CE1C-4753-9B7B-28A256B20AC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76" name="Text Box 1">
          <a:extLst>
            <a:ext uri="{FF2B5EF4-FFF2-40B4-BE49-F238E27FC236}">
              <a16:creationId xmlns:a16="http://schemas.microsoft.com/office/drawing/2014/main" id="{B4DF5A3D-0C7B-480B-8A46-389397B6655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77" name="Text Box 1">
          <a:extLst>
            <a:ext uri="{FF2B5EF4-FFF2-40B4-BE49-F238E27FC236}">
              <a16:creationId xmlns:a16="http://schemas.microsoft.com/office/drawing/2014/main" id="{F45A114E-6BF7-4798-AE9B-1AD6DF7C462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78" name="Text Box 1">
          <a:extLst>
            <a:ext uri="{FF2B5EF4-FFF2-40B4-BE49-F238E27FC236}">
              <a16:creationId xmlns:a16="http://schemas.microsoft.com/office/drawing/2014/main" id="{9F1F2E8B-6318-4BC3-A6E0-2496F558754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79" name="Text Box 1">
          <a:extLst>
            <a:ext uri="{FF2B5EF4-FFF2-40B4-BE49-F238E27FC236}">
              <a16:creationId xmlns:a16="http://schemas.microsoft.com/office/drawing/2014/main" id="{D5B24915-2B1B-457A-8904-B3AB564922D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80" name="Text Box 1">
          <a:extLst>
            <a:ext uri="{FF2B5EF4-FFF2-40B4-BE49-F238E27FC236}">
              <a16:creationId xmlns:a16="http://schemas.microsoft.com/office/drawing/2014/main" id="{35BCC06F-8223-460F-A83B-2291F3DB56D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81" name="Text Box 1">
          <a:extLst>
            <a:ext uri="{FF2B5EF4-FFF2-40B4-BE49-F238E27FC236}">
              <a16:creationId xmlns:a16="http://schemas.microsoft.com/office/drawing/2014/main" id="{34AF0D5A-793C-4EAE-83BD-6DF848B0897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382" name="Text Box 1">
          <a:extLst>
            <a:ext uri="{FF2B5EF4-FFF2-40B4-BE49-F238E27FC236}">
              <a16:creationId xmlns:a16="http://schemas.microsoft.com/office/drawing/2014/main" id="{4A56594D-5329-4004-BFDB-6BD6148D6DC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383" name="Text Box 1">
          <a:extLst>
            <a:ext uri="{FF2B5EF4-FFF2-40B4-BE49-F238E27FC236}">
              <a16:creationId xmlns:a16="http://schemas.microsoft.com/office/drawing/2014/main" id="{964C51D9-E479-45BB-9F4E-AAF44169355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384" name="Text Box 1">
          <a:extLst>
            <a:ext uri="{FF2B5EF4-FFF2-40B4-BE49-F238E27FC236}">
              <a16:creationId xmlns:a16="http://schemas.microsoft.com/office/drawing/2014/main" id="{4C2B7BC7-5301-4F64-94FE-28C31BAE99C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385" name="Text Box 1">
          <a:extLst>
            <a:ext uri="{FF2B5EF4-FFF2-40B4-BE49-F238E27FC236}">
              <a16:creationId xmlns:a16="http://schemas.microsoft.com/office/drawing/2014/main" id="{BAC1542E-5C04-4553-84C6-C44409670F3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86" name="Text Box 1">
          <a:extLst>
            <a:ext uri="{FF2B5EF4-FFF2-40B4-BE49-F238E27FC236}">
              <a16:creationId xmlns:a16="http://schemas.microsoft.com/office/drawing/2014/main" id="{D99DE22E-0186-44C3-A7B3-17DDCEBDE30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87" name="Text Box 1">
          <a:extLst>
            <a:ext uri="{FF2B5EF4-FFF2-40B4-BE49-F238E27FC236}">
              <a16:creationId xmlns:a16="http://schemas.microsoft.com/office/drawing/2014/main" id="{D9F21FCF-D8BB-4D61-B596-8E891F6E0FC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88" name="Text Box 1">
          <a:extLst>
            <a:ext uri="{FF2B5EF4-FFF2-40B4-BE49-F238E27FC236}">
              <a16:creationId xmlns:a16="http://schemas.microsoft.com/office/drawing/2014/main" id="{64E754BD-415F-402F-9210-0CA8736252E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89" name="Text Box 1">
          <a:extLst>
            <a:ext uri="{FF2B5EF4-FFF2-40B4-BE49-F238E27FC236}">
              <a16:creationId xmlns:a16="http://schemas.microsoft.com/office/drawing/2014/main" id="{C8FA9357-4C7D-48A8-86CE-889B87ED54F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90" name="Text Box 1">
          <a:extLst>
            <a:ext uri="{FF2B5EF4-FFF2-40B4-BE49-F238E27FC236}">
              <a16:creationId xmlns:a16="http://schemas.microsoft.com/office/drawing/2014/main" id="{5861F94A-B3B7-4190-8575-7A5B8D2306A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91" name="Text Box 1">
          <a:extLst>
            <a:ext uri="{FF2B5EF4-FFF2-40B4-BE49-F238E27FC236}">
              <a16:creationId xmlns:a16="http://schemas.microsoft.com/office/drawing/2014/main" id="{E0AF4550-D1C0-412E-901B-4081F68496D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92" name="Text Box 1">
          <a:extLst>
            <a:ext uri="{FF2B5EF4-FFF2-40B4-BE49-F238E27FC236}">
              <a16:creationId xmlns:a16="http://schemas.microsoft.com/office/drawing/2014/main" id="{3D95A3F0-5FDB-4543-AFD9-0B5B016D2F9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93" name="Text Box 1">
          <a:extLst>
            <a:ext uri="{FF2B5EF4-FFF2-40B4-BE49-F238E27FC236}">
              <a16:creationId xmlns:a16="http://schemas.microsoft.com/office/drawing/2014/main" id="{94E9C4D4-CAC4-4BE7-A65C-4E030C7C30A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94" name="Text Box 1">
          <a:extLst>
            <a:ext uri="{FF2B5EF4-FFF2-40B4-BE49-F238E27FC236}">
              <a16:creationId xmlns:a16="http://schemas.microsoft.com/office/drawing/2014/main" id="{434617E9-E112-4D43-9124-D22392775CC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95" name="Text Box 1">
          <a:extLst>
            <a:ext uri="{FF2B5EF4-FFF2-40B4-BE49-F238E27FC236}">
              <a16:creationId xmlns:a16="http://schemas.microsoft.com/office/drawing/2014/main" id="{8339896D-1B83-4FCB-9C58-D8254FA2B23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396" name="Text Box 1">
          <a:extLst>
            <a:ext uri="{FF2B5EF4-FFF2-40B4-BE49-F238E27FC236}">
              <a16:creationId xmlns:a16="http://schemas.microsoft.com/office/drawing/2014/main" id="{69C743FA-7722-4285-83E5-DDD5782DC00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397" name="Text Box 1">
          <a:extLst>
            <a:ext uri="{FF2B5EF4-FFF2-40B4-BE49-F238E27FC236}">
              <a16:creationId xmlns:a16="http://schemas.microsoft.com/office/drawing/2014/main" id="{D24D0EA3-B6E3-4945-BD29-C9D5E14D0B1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398" name="Text Box 1">
          <a:extLst>
            <a:ext uri="{FF2B5EF4-FFF2-40B4-BE49-F238E27FC236}">
              <a16:creationId xmlns:a16="http://schemas.microsoft.com/office/drawing/2014/main" id="{64FC4CEA-C81B-4F44-8A7D-5C9F06FA0EE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399" name="Text Box 1">
          <a:extLst>
            <a:ext uri="{FF2B5EF4-FFF2-40B4-BE49-F238E27FC236}">
              <a16:creationId xmlns:a16="http://schemas.microsoft.com/office/drawing/2014/main" id="{BA6E1B42-70B5-467E-AF80-BF95AFB5C29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00" name="Text Box 1">
          <a:extLst>
            <a:ext uri="{FF2B5EF4-FFF2-40B4-BE49-F238E27FC236}">
              <a16:creationId xmlns:a16="http://schemas.microsoft.com/office/drawing/2014/main" id="{834CCE5A-02D4-43D7-A2F8-43156AD473F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01" name="Text Box 1">
          <a:extLst>
            <a:ext uri="{FF2B5EF4-FFF2-40B4-BE49-F238E27FC236}">
              <a16:creationId xmlns:a16="http://schemas.microsoft.com/office/drawing/2014/main" id="{9160ACE8-E9C5-4CF1-8523-9F4BD7FEA05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02" name="Text Box 1">
          <a:extLst>
            <a:ext uri="{FF2B5EF4-FFF2-40B4-BE49-F238E27FC236}">
              <a16:creationId xmlns:a16="http://schemas.microsoft.com/office/drawing/2014/main" id="{F3043182-ECE8-42CA-9D18-D2A59712C76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03" name="Text Box 1">
          <a:extLst>
            <a:ext uri="{FF2B5EF4-FFF2-40B4-BE49-F238E27FC236}">
              <a16:creationId xmlns:a16="http://schemas.microsoft.com/office/drawing/2014/main" id="{AEF8CC88-385C-40FE-A709-9EAE06404C5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04" name="Text Box 1">
          <a:extLst>
            <a:ext uri="{FF2B5EF4-FFF2-40B4-BE49-F238E27FC236}">
              <a16:creationId xmlns:a16="http://schemas.microsoft.com/office/drawing/2014/main" id="{24AE69B1-96E7-4AD4-BDA0-267E0F6C4C0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05" name="Text Box 1">
          <a:extLst>
            <a:ext uri="{FF2B5EF4-FFF2-40B4-BE49-F238E27FC236}">
              <a16:creationId xmlns:a16="http://schemas.microsoft.com/office/drawing/2014/main" id="{7CC7C95A-719A-4D93-BBDB-0D3BC750214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06" name="Text Box 1">
          <a:extLst>
            <a:ext uri="{FF2B5EF4-FFF2-40B4-BE49-F238E27FC236}">
              <a16:creationId xmlns:a16="http://schemas.microsoft.com/office/drawing/2014/main" id="{FC65D5D3-B5F1-4936-940F-12F8D5737A6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07" name="Text Box 1">
          <a:extLst>
            <a:ext uri="{FF2B5EF4-FFF2-40B4-BE49-F238E27FC236}">
              <a16:creationId xmlns:a16="http://schemas.microsoft.com/office/drawing/2014/main" id="{21DEA98E-32FB-4789-8C58-94D80A14993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08" name="Text Box 1">
          <a:extLst>
            <a:ext uri="{FF2B5EF4-FFF2-40B4-BE49-F238E27FC236}">
              <a16:creationId xmlns:a16="http://schemas.microsoft.com/office/drawing/2014/main" id="{285EEF3E-5410-4DFA-8185-D3A051EE74D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09" name="Text Box 1">
          <a:extLst>
            <a:ext uri="{FF2B5EF4-FFF2-40B4-BE49-F238E27FC236}">
              <a16:creationId xmlns:a16="http://schemas.microsoft.com/office/drawing/2014/main" id="{B32CB058-A384-4B77-8386-181B58FD1C9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10" name="Text Box 1">
          <a:extLst>
            <a:ext uri="{FF2B5EF4-FFF2-40B4-BE49-F238E27FC236}">
              <a16:creationId xmlns:a16="http://schemas.microsoft.com/office/drawing/2014/main" id="{AA26E69C-5C22-4638-BA81-455ADA5AFE1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11" name="Text Box 1">
          <a:extLst>
            <a:ext uri="{FF2B5EF4-FFF2-40B4-BE49-F238E27FC236}">
              <a16:creationId xmlns:a16="http://schemas.microsoft.com/office/drawing/2014/main" id="{8080AC8A-8E79-46D1-807A-D39898BC27F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12" name="Text Box 1">
          <a:extLst>
            <a:ext uri="{FF2B5EF4-FFF2-40B4-BE49-F238E27FC236}">
              <a16:creationId xmlns:a16="http://schemas.microsoft.com/office/drawing/2014/main" id="{8BC889B9-8F80-40B8-9097-18C61E4E4FB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13" name="Text Box 1">
          <a:extLst>
            <a:ext uri="{FF2B5EF4-FFF2-40B4-BE49-F238E27FC236}">
              <a16:creationId xmlns:a16="http://schemas.microsoft.com/office/drawing/2014/main" id="{0C844673-5451-4BC5-B878-4152B2DCE38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14" name="Text Box 1">
          <a:extLst>
            <a:ext uri="{FF2B5EF4-FFF2-40B4-BE49-F238E27FC236}">
              <a16:creationId xmlns:a16="http://schemas.microsoft.com/office/drawing/2014/main" id="{F927FB25-22D3-4D39-AE38-20BC5622D40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15" name="Text Box 1">
          <a:extLst>
            <a:ext uri="{FF2B5EF4-FFF2-40B4-BE49-F238E27FC236}">
              <a16:creationId xmlns:a16="http://schemas.microsoft.com/office/drawing/2014/main" id="{76075B78-44BB-452C-9781-6F4713595B0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16" name="Text Box 1">
          <a:extLst>
            <a:ext uri="{FF2B5EF4-FFF2-40B4-BE49-F238E27FC236}">
              <a16:creationId xmlns:a16="http://schemas.microsoft.com/office/drawing/2014/main" id="{7F721BE2-21A4-463C-AEAB-5F7D6617BCF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17" name="Text Box 1">
          <a:extLst>
            <a:ext uri="{FF2B5EF4-FFF2-40B4-BE49-F238E27FC236}">
              <a16:creationId xmlns:a16="http://schemas.microsoft.com/office/drawing/2014/main" id="{C771CBDA-9A58-4389-B235-20D120DD95A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18" name="Text Box 1">
          <a:extLst>
            <a:ext uri="{FF2B5EF4-FFF2-40B4-BE49-F238E27FC236}">
              <a16:creationId xmlns:a16="http://schemas.microsoft.com/office/drawing/2014/main" id="{94FAB245-49A6-4814-A753-A407CCD3B05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19" name="Text Box 1">
          <a:extLst>
            <a:ext uri="{FF2B5EF4-FFF2-40B4-BE49-F238E27FC236}">
              <a16:creationId xmlns:a16="http://schemas.microsoft.com/office/drawing/2014/main" id="{A2D75517-3855-4200-B34C-AD8149BB2BA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20" name="Text Box 1">
          <a:extLst>
            <a:ext uri="{FF2B5EF4-FFF2-40B4-BE49-F238E27FC236}">
              <a16:creationId xmlns:a16="http://schemas.microsoft.com/office/drawing/2014/main" id="{8842F813-D0BA-4F4F-90E0-631808461ED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21" name="Text Box 1">
          <a:extLst>
            <a:ext uri="{FF2B5EF4-FFF2-40B4-BE49-F238E27FC236}">
              <a16:creationId xmlns:a16="http://schemas.microsoft.com/office/drawing/2014/main" id="{863DB021-41A1-46FF-AE16-DAECBF9DC12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22" name="Text Box 1">
          <a:extLst>
            <a:ext uri="{FF2B5EF4-FFF2-40B4-BE49-F238E27FC236}">
              <a16:creationId xmlns:a16="http://schemas.microsoft.com/office/drawing/2014/main" id="{B2535DFE-D52B-47CE-93C5-487F6356322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23" name="Text Box 1">
          <a:extLst>
            <a:ext uri="{FF2B5EF4-FFF2-40B4-BE49-F238E27FC236}">
              <a16:creationId xmlns:a16="http://schemas.microsoft.com/office/drawing/2014/main" id="{5D5F1A29-61AC-424D-88C8-0E6B89D59FF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24" name="Text Box 1">
          <a:extLst>
            <a:ext uri="{FF2B5EF4-FFF2-40B4-BE49-F238E27FC236}">
              <a16:creationId xmlns:a16="http://schemas.microsoft.com/office/drawing/2014/main" id="{311AFF63-55B2-4EB0-B8F7-8427DAA9EFE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25" name="Text Box 1">
          <a:extLst>
            <a:ext uri="{FF2B5EF4-FFF2-40B4-BE49-F238E27FC236}">
              <a16:creationId xmlns:a16="http://schemas.microsoft.com/office/drawing/2014/main" id="{D5A618FC-CFCD-496F-A1EA-2D6A28A4D3C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26" name="Text Box 1">
          <a:extLst>
            <a:ext uri="{FF2B5EF4-FFF2-40B4-BE49-F238E27FC236}">
              <a16:creationId xmlns:a16="http://schemas.microsoft.com/office/drawing/2014/main" id="{138DB025-2F8F-4FE6-9F5E-B944E159E16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27" name="Text Box 1">
          <a:extLst>
            <a:ext uri="{FF2B5EF4-FFF2-40B4-BE49-F238E27FC236}">
              <a16:creationId xmlns:a16="http://schemas.microsoft.com/office/drawing/2014/main" id="{CF94BD1F-FD04-42E9-BE62-A67C129D212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28" name="Text Box 1">
          <a:extLst>
            <a:ext uri="{FF2B5EF4-FFF2-40B4-BE49-F238E27FC236}">
              <a16:creationId xmlns:a16="http://schemas.microsoft.com/office/drawing/2014/main" id="{8685D56E-8941-44E7-96ED-17EB38C0D96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29" name="Text Box 1">
          <a:extLst>
            <a:ext uri="{FF2B5EF4-FFF2-40B4-BE49-F238E27FC236}">
              <a16:creationId xmlns:a16="http://schemas.microsoft.com/office/drawing/2014/main" id="{5E9ACB83-D772-4080-BC9C-51D8AAC6D9B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30" name="Text Box 1">
          <a:extLst>
            <a:ext uri="{FF2B5EF4-FFF2-40B4-BE49-F238E27FC236}">
              <a16:creationId xmlns:a16="http://schemas.microsoft.com/office/drawing/2014/main" id="{53E35339-3C3D-45A3-99B3-89822C1B89D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31" name="Text Box 1">
          <a:extLst>
            <a:ext uri="{FF2B5EF4-FFF2-40B4-BE49-F238E27FC236}">
              <a16:creationId xmlns:a16="http://schemas.microsoft.com/office/drawing/2014/main" id="{1ADB331A-D858-4043-8C58-923E6C09F31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32" name="Text Box 1">
          <a:extLst>
            <a:ext uri="{FF2B5EF4-FFF2-40B4-BE49-F238E27FC236}">
              <a16:creationId xmlns:a16="http://schemas.microsoft.com/office/drawing/2014/main" id="{85095AC5-86F3-4948-95B9-97DC35A51E5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33" name="Text Box 1">
          <a:extLst>
            <a:ext uri="{FF2B5EF4-FFF2-40B4-BE49-F238E27FC236}">
              <a16:creationId xmlns:a16="http://schemas.microsoft.com/office/drawing/2014/main" id="{CFFD9E3F-0D20-4B24-BC72-D4220DFDF66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34" name="Text Box 1">
          <a:extLst>
            <a:ext uri="{FF2B5EF4-FFF2-40B4-BE49-F238E27FC236}">
              <a16:creationId xmlns:a16="http://schemas.microsoft.com/office/drawing/2014/main" id="{E034D1AD-8ED1-48B7-A3FF-EBD7FF5F2EF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35" name="Text Box 1">
          <a:extLst>
            <a:ext uri="{FF2B5EF4-FFF2-40B4-BE49-F238E27FC236}">
              <a16:creationId xmlns:a16="http://schemas.microsoft.com/office/drawing/2014/main" id="{2044FFBF-5721-4554-BB51-4024AA4168D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36" name="Text Box 1">
          <a:extLst>
            <a:ext uri="{FF2B5EF4-FFF2-40B4-BE49-F238E27FC236}">
              <a16:creationId xmlns:a16="http://schemas.microsoft.com/office/drawing/2014/main" id="{5B01A174-6150-4B20-AE5E-5545A81406D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37" name="Text Box 1">
          <a:extLst>
            <a:ext uri="{FF2B5EF4-FFF2-40B4-BE49-F238E27FC236}">
              <a16:creationId xmlns:a16="http://schemas.microsoft.com/office/drawing/2014/main" id="{18841DE3-8692-4EAF-A780-3AD7EEBE6FD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38" name="Text Box 1">
          <a:extLst>
            <a:ext uri="{FF2B5EF4-FFF2-40B4-BE49-F238E27FC236}">
              <a16:creationId xmlns:a16="http://schemas.microsoft.com/office/drawing/2014/main" id="{8585CE62-EA89-401B-A1DF-6000B8DBD85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39" name="Text Box 1">
          <a:extLst>
            <a:ext uri="{FF2B5EF4-FFF2-40B4-BE49-F238E27FC236}">
              <a16:creationId xmlns:a16="http://schemas.microsoft.com/office/drawing/2014/main" id="{F1F6A036-8052-4C70-BD5E-4FD4599A5F7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40" name="Text Box 1">
          <a:extLst>
            <a:ext uri="{FF2B5EF4-FFF2-40B4-BE49-F238E27FC236}">
              <a16:creationId xmlns:a16="http://schemas.microsoft.com/office/drawing/2014/main" id="{33C13C06-F25E-4E1D-A979-B7B30309FEE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41" name="Text Box 1">
          <a:extLst>
            <a:ext uri="{FF2B5EF4-FFF2-40B4-BE49-F238E27FC236}">
              <a16:creationId xmlns:a16="http://schemas.microsoft.com/office/drawing/2014/main" id="{42B73406-B8F2-404D-AA4A-4CE209ADA11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42" name="Text Box 1">
          <a:extLst>
            <a:ext uri="{FF2B5EF4-FFF2-40B4-BE49-F238E27FC236}">
              <a16:creationId xmlns:a16="http://schemas.microsoft.com/office/drawing/2014/main" id="{BBB7E20D-CC81-43AB-9837-85628319053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43" name="Text Box 1">
          <a:extLst>
            <a:ext uri="{FF2B5EF4-FFF2-40B4-BE49-F238E27FC236}">
              <a16:creationId xmlns:a16="http://schemas.microsoft.com/office/drawing/2014/main" id="{3E9F22C5-563D-4AE8-83C1-C34190D12F1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44" name="Text Box 1">
          <a:extLst>
            <a:ext uri="{FF2B5EF4-FFF2-40B4-BE49-F238E27FC236}">
              <a16:creationId xmlns:a16="http://schemas.microsoft.com/office/drawing/2014/main" id="{4E904544-420E-4119-B8F0-44BFF8B8360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45" name="Text Box 1">
          <a:extLst>
            <a:ext uri="{FF2B5EF4-FFF2-40B4-BE49-F238E27FC236}">
              <a16:creationId xmlns:a16="http://schemas.microsoft.com/office/drawing/2014/main" id="{2F66E2BD-A323-4DB0-89F5-CCA2507C2A5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46" name="Text Box 1">
          <a:extLst>
            <a:ext uri="{FF2B5EF4-FFF2-40B4-BE49-F238E27FC236}">
              <a16:creationId xmlns:a16="http://schemas.microsoft.com/office/drawing/2014/main" id="{68DC1942-4E42-4BE1-B31C-0693EB6DDA4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47" name="Text Box 1">
          <a:extLst>
            <a:ext uri="{FF2B5EF4-FFF2-40B4-BE49-F238E27FC236}">
              <a16:creationId xmlns:a16="http://schemas.microsoft.com/office/drawing/2014/main" id="{CB507A5F-77CC-4A66-814A-9DC9C707FFC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48" name="Text Box 1">
          <a:extLst>
            <a:ext uri="{FF2B5EF4-FFF2-40B4-BE49-F238E27FC236}">
              <a16:creationId xmlns:a16="http://schemas.microsoft.com/office/drawing/2014/main" id="{3AE43B0D-C283-4517-AF30-5942FB24837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449" name="Text Box 1">
          <a:extLst>
            <a:ext uri="{FF2B5EF4-FFF2-40B4-BE49-F238E27FC236}">
              <a16:creationId xmlns:a16="http://schemas.microsoft.com/office/drawing/2014/main" id="{D40351D6-1E34-4754-8311-B7D212BEF28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450" name="Text Box 1">
          <a:extLst>
            <a:ext uri="{FF2B5EF4-FFF2-40B4-BE49-F238E27FC236}">
              <a16:creationId xmlns:a16="http://schemas.microsoft.com/office/drawing/2014/main" id="{7408E6EA-5FAC-499C-B7E1-92CBBDCA927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51" name="Text Box 1">
          <a:extLst>
            <a:ext uri="{FF2B5EF4-FFF2-40B4-BE49-F238E27FC236}">
              <a16:creationId xmlns:a16="http://schemas.microsoft.com/office/drawing/2014/main" id="{3AB0E37E-6D9A-4D51-9200-088F7DF02F8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452" name="Text Box 1">
          <a:extLst>
            <a:ext uri="{FF2B5EF4-FFF2-40B4-BE49-F238E27FC236}">
              <a16:creationId xmlns:a16="http://schemas.microsoft.com/office/drawing/2014/main" id="{19142876-4DA1-445F-B573-ECF23C56D9F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53" name="Text Box 1">
          <a:extLst>
            <a:ext uri="{FF2B5EF4-FFF2-40B4-BE49-F238E27FC236}">
              <a16:creationId xmlns:a16="http://schemas.microsoft.com/office/drawing/2014/main" id="{E51E70D2-6636-4061-9BD6-15F144D63B0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454" name="Text Box 1">
          <a:extLst>
            <a:ext uri="{FF2B5EF4-FFF2-40B4-BE49-F238E27FC236}">
              <a16:creationId xmlns:a16="http://schemas.microsoft.com/office/drawing/2014/main" id="{30BE67FF-AC92-4ADA-AEFD-C7434704CD5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55" name="Text Box 1">
          <a:extLst>
            <a:ext uri="{FF2B5EF4-FFF2-40B4-BE49-F238E27FC236}">
              <a16:creationId xmlns:a16="http://schemas.microsoft.com/office/drawing/2014/main" id="{5FAA767E-C5E1-4368-AB5F-FC396118411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456" name="Text Box 1">
          <a:extLst>
            <a:ext uri="{FF2B5EF4-FFF2-40B4-BE49-F238E27FC236}">
              <a16:creationId xmlns:a16="http://schemas.microsoft.com/office/drawing/2014/main" id="{42479A44-233E-4DFC-B706-814846D5B3D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57" name="Text Box 1">
          <a:extLst>
            <a:ext uri="{FF2B5EF4-FFF2-40B4-BE49-F238E27FC236}">
              <a16:creationId xmlns:a16="http://schemas.microsoft.com/office/drawing/2014/main" id="{FA724C08-9659-4CFB-8D6F-42AE041C91B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458" name="Text Box 1">
          <a:extLst>
            <a:ext uri="{FF2B5EF4-FFF2-40B4-BE49-F238E27FC236}">
              <a16:creationId xmlns:a16="http://schemas.microsoft.com/office/drawing/2014/main" id="{2F0E0DEC-FEF7-4CFC-9A87-F7035681D44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59" name="Text Box 1">
          <a:extLst>
            <a:ext uri="{FF2B5EF4-FFF2-40B4-BE49-F238E27FC236}">
              <a16:creationId xmlns:a16="http://schemas.microsoft.com/office/drawing/2014/main" id="{22DBC838-49A8-414E-94FB-DDD1022C6F7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460" name="Text Box 1">
          <a:extLst>
            <a:ext uri="{FF2B5EF4-FFF2-40B4-BE49-F238E27FC236}">
              <a16:creationId xmlns:a16="http://schemas.microsoft.com/office/drawing/2014/main" id="{68069A78-68C4-4031-B708-A34D5D2B069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61" name="Text Box 1">
          <a:extLst>
            <a:ext uri="{FF2B5EF4-FFF2-40B4-BE49-F238E27FC236}">
              <a16:creationId xmlns:a16="http://schemas.microsoft.com/office/drawing/2014/main" id="{F54A0E91-1D1F-4C9C-9D1C-CA2ACC87015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62" name="Text Box 1">
          <a:extLst>
            <a:ext uri="{FF2B5EF4-FFF2-40B4-BE49-F238E27FC236}">
              <a16:creationId xmlns:a16="http://schemas.microsoft.com/office/drawing/2014/main" id="{C516A2DC-8973-4783-9A7B-5C53A4451A8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63" name="Text Box 1">
          <a:extLst>
            <a:ext uri="{FF2B5EF4-FFF2-40B4-BE49-F238E27FC236}">
              <a16:creationId xmlns:a16="http://schemas.microsoft.com/office/drawing/2014/main" id="{A82F3802-49E7-4FCE-9479-5605DC8385B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64" name="Text Box 1">
          <a:extLst>
            <a:ext uri="{FF2B5EF4-FFF2-40B4-BE49-F238E27FC236}">
              <a16:creationId xmlns:a16="http://schemas.microsoft.com/office/drawing/2014/main" id="{A05C3A5B-D44E-4183-BCA1-4CFAAEDEDC7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65" name="Text Box 1">
          <a:extLst>
            <a:ext uri="{FF2B5EF4-FFF2-40B4-BE49-F238E27FC236}">
              <a16:creationId xmlns:a16="http://schemas.microsoft.com/office/drawing/2014/main" id="{46635B90-0CBA-4910-8347-ABDA17A07D9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466" name="Text Box 1">
          <a:extLst>
            <a:ext uri="{FF2B5EF4-FFF2-40B4-BE49-F238E27FC236}">
              <a16:creationId xmlns:a16="http://schemas.microsoft.com/office/drawing/2014/main" id="{8203B14A-70B7-4465-815A-2F15FA459C2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67" name="Text Box 1">
          <a:extLst>
            <a:ext uri="{FF2B5EF4-FFF2-40B4-BE49-F238E27FC236}">
              <a16:creationId xmlns:a16="http://schemas.microsoft.com/office/drawing/2014/main" id="{36CC67C8-E14B-432E-BFA4-DCD49BD3405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468" name="Text Box 1">
          <a:extLst>
            <a:ext uri="{FF2B5EF4-FFF2-40B4-BE49-F238E27FC236}">
              <a16:creationId xmlns:a16="http://schemas.microsoft.com/office/drawing/2014/main" id="{2D0D0E13-0847-455D-BDF9-6A9A0196DAB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69" name="Text Box 1">
          <a:extLst>
            <a:ext uri="{FF2B5EF4-FFF2-40B4-BE49-F238E27FC236}">
              <a16:creationId xmlns:a16="http://schemas.microsoft.com/office/drawing/2014/main" id="{C8544596-39D0-424E-A365-6CF66CF86D4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70" name="Text Box 1">
          <a:extLst>
            <a:ext uri="{FF2B5EF4-FFF2-40B4-BE49-F238E27FC236}">
              <a16:creationId xmlns:a16="http://schemas.microsoft.com/office/drawing/2014/main" id="{D672B580-EA65-40DD-8016-912469783F9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71" name="Text Box 1">
          <a:extLst>
            <a:ext uri="{FF2B5EF4-FFF2-40B4-BE49-F238E27FC236}">
              <a16:creationId xmlns:a16="http://schemas.microsoft.com/office/drawing/2014/main" id="{A1A148BE-3860-4BF5-8168-CF379B67E63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72" name="Text Box 1">
          <a:extLst>
            <a:ext uri="{FF2B5EF4-FFF2-40B4-BE49-F238E27FC236}">
              <a16:creationId xmlns:a16="http://schemas.microsoft.com/office/drawing/2014/main" id="{FF1460B6-B006-48D9-BDCD-A1C28618A2B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73" name="Text Box 1">
          <a:extLst>
            <a:ext uri="{FF2B5EF4-FFF2-40B4-BE49-F238E27FC236}">
              <a16:creationId xmlns:a16="http://schemas.microsoft.com/office/drawing/2014/main" id="{B2BED850-A489-4786-9929-1A8BD351127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74" name="Text Box 1">
          <a:extLst>
            <a:ext uri="{FF2B5EF4-FFF2-40B4-BE49-F238E27FC236}">
              <a16:creationId xmlns:a16="http://schemas.microsoft.com/office/drawing/2014/main" id="{1D63427D-DAC1-4E7C-9A1B-25EA5D185C1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75" name="Text Box 1">
          <a:extLst>
            <a:ext uri="{FF2B5EF4-FFF2-40B4-BE49-F238E27FC236}">
              <a16:creationId xmlns:a16="http://schemas.microsoft.com/office/drawing/2014/main" id="{6CE35F11-07C4-404B-BC8B-FE21F9B5B13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76" name="Text Box 1">
          <a:extLst>
            <a:ext uri="{FF2B5EF4-FFF2-40B4-BE49-F238E27FC236}">
              <a16:creationId xmlns:a16="http://schemas.microsoft.com/office/drawing/2014/main" id="{C3339FC7-17B8-43D1-96EC-08D41D9D188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77" name="Text Box 1">
          <a:extLst>
            <a:ext uri="{FF2B5EF4-FFF2-40B4-BE49-F238E27FC236}">
              <a16:creationId xmlns:a16="http://schemas.microsoft.com/office/drawing/2014/main" id="{97CABA83-34B9-45FA-B773-FC3926A1D3B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78" name="Text Box 1">
          <a:extLst>
            <a:ext uri="{FF2B5EF4-FFF2-40B4-BE49-F238E27FC236}">
              <a16:creationId xmlns:a16="http://schemas.microsoft.com/office/drawing/2014/main" id="{AF7A3C34-889B-44E6-A5AD-850D16763DD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79" name="Text Box 1">
          <a:extLst>
            <a:ext uri="{FF2B5EF4-FFF2-40B4-BE49-F238E27FC236}">
              <a16:creationId xmlns:a16="http://schemas.microsoft.com/office/drawing/2014/main" id="{DC3B4A07-02E4-42E8-BBD6-799D29E868F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80" name="Text Box 1">
          <a:extLst>
            <a:ext uri="{FF2B5EF4-FFF2-40B4-BE49-F238E27FC236}">
              <a16:creationId xmlns:a16="http://schemas.microsoft.com/office/drawing/2014/main" id="{1E32BF25-C6FA-4719-A48D-8D4E1AA7907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81" name="Text Box 1">
          <a:extLst>
            <a:ext uri="{FF2B5EF4-FFF2-40B4-BE49-F238E27FC236}">
              <a16:creationId xmlns:a16="http://schemas.microsoft.com/office/drawing/2014/main" id="{94CC483C-412A-4E38-BB01-C2141F45533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82" name="Text Box 1">
          <a:extLst>
            <a:ext uri="{FF2B5EF4-FFF2-40B4-BE49-F238E27FC236}">
              <a16:creationId xmlns:a16="http://schemas.microsoft.com/office/drawing/2014/main" id="{E299FD9F-ACD3-44D0-B0FE-87C2F1F3A27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83" name="Text Box 1">
          <a:extLst>
            <a:ext uri="{FF2B5EF4-FFF2-40B4-BE49-F238E27FC236}">
              <a16:creationId xmlns:a16="http://schemas.microsoft.com/office/drawing/2014/main" id="{ECFAC451-F16A-42BB-8773-47DAE3AA9BA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84" name="Text Box 1">
          <a:extLst>
            <a:ext uri="{FF2B5EF4-FFF2-40B4-BE49-F238E27FC236}">
              <a16:creationId xmlns:a16="http://schemas.microsoft.com/office/drawing/2014/main" id="{D52F62C4-B265-496C-88E2-E1093BE6E8B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85" name="Text Box 1">
          <a:extLst>
            <a:ext uri="{FF2B5EF4-FFF2-40B4-BE49-F238E27FC236}">
              <a16:creationId xmlns:a16="http://schemas.microsoft.com/office/drawing/2014/main" id="{C6D3E6B6-476B-4981-BEED-57732B18639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86" name="Text Box 1">
          <a:extLst>
            <a:ext uri="{FF2B5EF4-FFF2-40B4-BE49-F238E27FC236}">
              <a16:creationId xmlns:a16="http://schemas.microsoft.com/office/drawing/2014/main" id="{4C0B235E-0B55-4098-A04E-5BC3C3A74B4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87" name="Text Box 1">
          <a:extLst>
            <a:ext uri="{FF2B5EF4-FFF2-40B4-BE49-F238E27FC236}">
              <a16:creationId xmlns:a16="http://schemas.microsoft.com/office/drawing/2014/main" id="{57E4464A-2727-4292-9152-017D64C6F15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88" name="Text Box 1">
          <a:extLst>
            <a:ext uri="{FF2B5EF4-FFF2-40B4-BE49-F238E27FC236}">
              <a16:creationId xmlns:a16="http://schemas.microsoft.com/office/drawing/2014/main" id="{ED3D7D57-BE73-4AC5-B865-660210B31B9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489" name="Text Box 1">
          <a:extLst>
            <a:ext uri="{FF2B5EF4-FFF2-40B4-BE49-F238E27FC236}">
              <a16:creationId xmlns:a16="http://schemas.microsoft.com/office/drawing/2014/main" id="{98F7FEA0-A22C-44EF-8868-B5E9A506375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490" name="Text Box 1">
          <a:extLst>
            <a:ext uri="{FF2B5EF4-FFF2-40B4-BE49-F238E27FC236}">
              <a16:creationId xmlns:a16="http://schemas.microsoft.com/office/drawing/2014/main" id="{F52D664B-693A-4537-B008-290BC9B6B3D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91" name="Text Box 1">
          <a:extLst>
            <a:ext uri="{FF2B5EF4-FFF2-40B4-BE49-F238E27FC236}">
              <a16:creationId xmlns:a16="http://schemas.microsoft.com/office/drawing/2014/main" id="{DC549FAA-B69D-4883-B8FE-15248F31B8F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492" name="Text Box 1">
          <a:extLst>
            <a:ext uri="{FF2B5EF4-FFF2-40B4-BE49-F238E27FC236}">
              <a16:creationId xmlns:a16="http://schemas.microsoft.com/office/drawing/2014/main" id="{3E62D004-291C-4EE3-A387-12F01449F60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93" name="Text Box 1">
          <a:extLst>
            <a:ext uri="{FF2B5EF4-FFF2-40B4-BE49-F238E27FC236}">
              <a16:creationId xmlns:a16="http://schemas.microsoft.com/office/drawing/2014/main" id="{3477CC40-A933-43B5-AE38-8A45885A185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94" name="Text Box 1">
          <a:extLst>
            <a:ext uri="{FF2B5EF4-FFF2-40B4-BE49-F238E27FC236}">
              <a16:creationId xmlns:a16="http://schemas.microsoft.com/office/drawing/2014/main" id="{1B956D61-572C-4C57-A1D8-2E81512E446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95" name="Text Box 1">
          <a:extLst>
            <a:ext uri="{FF2B5EF4-FFF2-40B4-BE49-F238E27FC236}">
              <a16:creationId xmlns:a16="http://schemas.microsoft.com/office/drawing/2014/main" id="{4671038C-12FF-48EA-82BD-0463FC033CA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96" name="Text Box 1">
          <a:extLst>
            <a:ext uri="{FF2B5EF4-FFF2-40B4-BE49-F238E27FC236}">
              <a16:creationId xmlns:a16="http://schemas.microsoft.com/office/drawing/2014/main" id="{9A730E7D-9426-45E7-B5C8-62D0CECCC11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497" name="Text Box 1">
          <a:extLst>
            <a:ext uri="{FF2B5EF4-FFF2-40B4-BE49-F238E27FC236}">
              <a16:creationId xmlns:a16="http://schemas.microsoft.com/office/drawing/2014/main" id="{4C5BAFAD-4829-4A9E-AEA8-27A1AF9377F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498" name="Text Box 1">
          <a:extLst>
            <a:ext uri="{FF2B5EF4-FFF2-40B4-BE49-F238E27FC236}">
              <a16:creationId xmlns:a16="http://schemas.microsoft.com/office/drawing/2014/main" id="{9F3A3AA0-A926-4DD0-BC5C-43D7278AA6F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499" name="Text Box 1">
          <a:extLst>
            <a:ext uri="{FF2B5EF4-FFF2-40B4-BE49-F238E27FC236}">
              <a16:creationId xmlns:a16="http://schemas.microsoft.com/office/drawing/2014/main" id="{003FE7CE-13C9-4A9B-B059-B85D0A9013A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00" name="Text Box 1">
          <a:extLst>
            <a:ext uri="{FF2B5EF4-FFF2-40B4-BE49-F238E27FC236}">
              <a16:creationId xmlns:a16="http://schemas.microsoft.com/office/drawing/2014/main" id="{6A96440F-2AA7-4DDE-8BCE-859A5EFD29D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01" name="Text Box 1">
          <a:extLst>
            <a:ext uri="{FF2B5EF4-FFF2-40B4-BE49-F238E27FC236}">
              <a16:creationId xmlns:a16="http://schemas.microsoft.com/office/drawing/2014/main" id="{92E49C45-D7FD-4CB7-9216-D90E5A149CF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02" name="Text Box 1">
          <a:extLst>
            <a:ext uri="{FF2B5EF4-FFF2-40B4-BE49-F238E27FC236}">
              <a16:creationId xmlns:a16="http://schemas.microsoft.com/office/drawing/2014/main" id="{1CB888EC-B7AE-4F39-8031-4FFF50A7B4B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03" name="Text Box 1">
          <a:extLst>
            <a:ext uri="{FF2B5EF4-FFF2-40B4-BE49-F238E27FC236}">
              <a16:creationId xmlns:a16="http://schemas.microsoft.com/office/drawing/2014/main" id="{D074CD3B-EF5A-4F23-8F5A-24F055AEA8C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04" name="Text Box 1">
          <a:extLst>
            <a:ext uri="{FF2B5EF4-FFF2-40B4-BE49-F238E27FC236}">
              <a16:creationId xmlns:a16="http://schemas.microsoft.com/office/drawing/2014/main" id="{4A0561C5-F078-4F58-92C1-D09616A7D41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05" name="Text Box 1">
          <a:extLst>
            <a:ext uri="{FF2B5EF4-FFF2-40B4-BE49-F238E27FC236}">
              <a16:creationId xmlns:a16="http://schemas.microsoft.com/office/drawing/2014/main" id="{139570C0-A190-40ED-9750-CCFAC8B325C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06" name="Text Box 1">
          <a:extLst>
            <a:ext uri="{FF2B5EF4-FFF2-40B4-BE49-F238E27FC236}">
              <a16:creationId xmlns:a16="http://schemas.microsoft.com/office/drawing/2014/main" id="{D7DD0BC9-3568-4EE1-99B5-55C2CDA53BE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07" name="Text Box 1">
          <a:extLst>
            <a:ext uri="{FF2B5EF4-FFF2-40B4-BE49-F238E27FC236}">
              <a16:creationId xmlns:a16="http://schemas.microsoft.com/office/drawing/2014/main" id="{C5B9AA7E-6506-4F1E-AA8E-C68064B256F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08" name="Text Box 1">
          <a:extLst>
            <a:ext uri="{FF2B5EF4-FFF2-40B4-BE49-F238E27FC236}">
              <a16:creationId xmlns:a16="http://schemas.microsoft.com/office/drawing/2014/main" id="{F345B6B8-BAD3-4CFB-9DA7-AE387CA49E8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09" name="Text Box 1">
          <a:extLst>
            <a:ext uri="{FF2B5EF4-FFF2-40B4-BE49-F238E27FC236}">
              <a16:creationId xmlns:a16="http://schemas.microsoft.com/office/drawing/2014/main" id="{B00E7509-1362-415C-AE6B-CEE84032702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10" name="Text Box 1">
          <a:extLst>
            <a:ext uri="{FF2B5EF4-FFF2-40B4-BE49-F238E27FC236}">
              <a16:creationId xmlns:a16="http://schemas.microsoft.com/office/drawing/2014/main" id="{7740C60C-B19F-4AC1-ABF6-C9A2075F374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11" name="Text Box 1">
          <a:extLst>
            <a:ext uri="{FF2B5EF4-FFF2-40B4-BE49-F238E27FC236}">
              <a16:creationId xmlns:a16="http://schemas.microsoft.com/office/drawing/2014/main" id="{9DC80E5F-FA04-483E-9316-9C96695C45A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12" name="Text Box 1">
          <a:extLst>
            <a:ext uri="{FF2B5EF4-FFF2-40B4-BE49-F238E27FC236}">
              <a16:creationId xmlns:a16="http://schemas.microsoft.com/office/drawing/2014/main" id="{4307978C-AD89-487E-A15B-85A2DC1F21A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13" name="Text Box 1">
          <a:extLst>
            <a:ext uri="{FF2B5EF4-FFF2-40B4-BE49-F238E27FC236}">
              <a16:creationId xmlns:a16="http://schemas.microsoft.com/office/drawing/2014/main" id="{6140C963-325D-4D4A-8D86-B33490AF1D3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14" name="Text Box 1">
          <a:extLst>
            <a:ext uri="{FF2B5EF4-FFF2-40B4-BE49-F238E27FC236}">
              <a16:creationId xmlns:a16="http://schemas.microsoft.com/office/drawing/2014/main" id="{E0B6D74B-02E7-4D7B-83D3-08F83B15EA1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15" name="Text Box 1">
          <a:extLst>
            <a:ext uri="{FF2B5EF4-FFF2-40B4-BE49-F238E27FC236}">
              <a16:creationId xmlns:a16="http://schemas.microsoft.com/office/drawing/2014/main" id="{574F8876-A84B-4FE2-9C3E-9D6072DDEFC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16" name="Text Box 1">
          <a:extLst>
            <a:ext uri="{FF2B5EF4-FFF2-40B4-BE49-F238E27FC236}">
              <a16:creationId xmlns:a16="http://schemas.microsoft.com/office/drawing/2014/main" id="{0ED60D4A-3EEF-4601-916C-E5B093DE14E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17" name="Text Box 1">
          <a:extLst>
            <a:ext uri="{FF2B5EF4-FFF2-40B4-BE49-F238E27FC236}">
              <a16:creationId xmlns:a16="http://schemas.microsoft.com/office/drawing/2014/main" id="{80565C39-C814-447F-9153-4DFA79C979E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36A6EAAA-302F-4630-A7D3-9374D34148E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19" name="Text Box 1">
          <a:extLst>
            <a:ext uri="{FF2B5EF4-FFF2-40B4-BE49-F238E27FC236}">
              <a16:creationId xmlns:a16="http://schemas.microsoft.com/office/drawing/2014/main" id="{E6FD64D5-B774-496B-81CD-1DEEC271C8E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20" name="Text Box 1">
          <a:extLst>
            <a:ext uri="{FF2B5EF4-FFF2-40B4-BE49-F238E27FC236}">
              <a16:creationId xmlns:a16="http://schemas.microsoft.com/office/drawing/2014/main" id="{C77F9B70-A25B-4494-A0A2-395387C99D7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21" name="Text Box 1">
          <a:extLst>
            <a:ext uri="{FF2B5EF4-FFF2-40B4-BE49-F238E27FC236}">
              <a16:creationId xmlns:a16="http://schemas.microsoft.com/office/drawing/2014/main" id="{AB690375-9EAC-4876-A34B-7F9CF341596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22" name="Text Box 1">
          <a:extLst>
            <a:ext uri="{FF2B5EF4-FFF2-40B4-BE49-F238E27FC236}">
              <a16:creationId xmlns:a16="http://schemas.microsoft.com/office/drawing/2014/main" id="{03A7A585-B6AC-4B4E-A5EE-F46E5AF64B8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23" name="Text Box 1">
          <a:extLst>
            <a:ext uri="{FF2B5EF4-FFF2-40B4-BE49-F238E27FC236}">
              <a16:creationId xmlns:a16="http://schemas.microsoft.com/office/drawing/2014/main" id="{7B2AD7C0-1DE5-41A8-BDA4-06E21DA0434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24" name="Text Box 1">
          <a:extLst>
            <a:ext uri="{FF2B5EF4-FFF2-40B4-BE49-F238E27FC236}">
              <a16:creationId xmlns:a16="http://schemas.microsoft.com/office/drawing/2014/main" id="{AC3A1185-8AB3-478B-91AA-C485DB071DB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25" name="Text Box 1">
          <a:extLst>
            <a:ext uri="{FF2B5EF4-FFF2-40B4-BE49-F238E27FC236}">
              <a16:creationId xmlns:a16="http://schemas.microsoft.com/office/drawing/2014/main" id="{99BD9D3E-C056-433D-A2F3-730C54A50E4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26" name="Text Box 1">
          <a:extLst>
            <a:ext uri="{FF2B5EF4-FFF2-40B4-BE49-F238E27FC236}">
              <a16:creationId xmlns:a16="http://schemas.microsoft.com/office/drawing/2014/main" id="{1DFDB9EF-4A0B-49FB-8738-F37EA16CE47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27" name="Text Box 1">
          <a:extLst>
            <a:ext uri="{FF2B5EF4-FFF2-40B4-BE49-F238E27FC236}">
              <a16:creationId xmlns:a16="http://schemas.microsoft.com/office/drawing/2014/main" id="{31325726-F357-4E1C-BC0E-75E497286B0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28" name="Text Box 1">
          <a:extLst>
            <a:ext uri="{FF2B5EF4-FFF2-40B4-BE49-F238E27FC236}">
              <a16:creationId xmlns:a16="http://schemas.microsoft.com/office/drawing/2014/main" id="{D5E79A54-E906-4C7D-8DC8-73B2B691385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29" name="Text Box 1">
          <a:extLst>
            <a:ext uri="{FF2B5EF4-FFF2-40B4-BE49-F238E27FC236}">
              <a16:creationId xmlns:a16="http://schemas.microsoft.com/office/drawing/2014/main" id="{E1CFF463-303D-4628-8055-DDDCD58D174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30" name="Text Box 1">
          <a:extLst>
            <a:ext uri="{FF2B5EF4-FFF2-40B4-BE49-F238E27FC236}">
              <a16:creationId xmlns:a16="http://schemas.microsoft.com/office/drawing/2014/main" id="{29916ED2-7B1E-4ECF-9CD2-320145F3999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31" name="Text Box 1">
          <a:extLst>
            <a:ext uri="{FF2B5EF4-FFF2-40B4-BE49-F238E27FC236}">
              <a16:creationId xmlns:a16="http://schemas.microsoft.com/office/drawing/2014/main" id="{AAFE7FCA-852D-4091-B566-DB598DED2A9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32" name="Text Box 1">
          <a:extLst>
            <a:ext uri="{FF2B5EF4-FFF2-40B4-BE49-F238E27FC236}">
              <a16:creationId xmlns:a16="http://schemas.microsoft.com/office/drawing/2014/main" id="{0450317B-462E-4BEE-9B63-6CBF46B2713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33" name="Text Box 1">
          <a:extLst>
            <a:ext uri="{FF2B5EF4-FFF2-40B4-BE49-F238E27FC236}">
              <a16:creationId xmlns:a16="http://schemas.microsoft.com/office/drawing/2014/main" id="{D077025C-BCD3-4A3F-9F29-D587FCA4097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534" name="Text Box 1">
          <a:extLst>
            <a:ext uri="{FF2B5EF4-FFF2-40B4-BE49-F238E27FC236}">
              <a16:creationId xmlns:a16="http://schemas.microsoft.com/office/drawing/2014/main" id="{8E0CD3F8-7FC3-4F16-ABDF-C3C9693A1B0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535" name="Text Box 1">
          <a:extLst>
            <a:ext uri="{FF2B5EF4-FFF2-40B4-BE49-F238E27FC236}">
              <a16:creationId xmlns:a16="http://schemas.microsoft.com/office/drawing/2014/main" id="{4F49DF26-42AD-4DB7-8B0D-46A46E1F1C2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536" name="Text Box 1">
          <a:extLst>
            <a:ext uri="{FF2B5EF4-FFF2-40B4-BE49-F238E27FC236}">
              <a16:creationId xmlns:a16="http://schemas.microsoft.com/office/drawing/2014/main" id="{69D7229D-199A-4980-990C-3D5CCFED4B9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537" name="Text Box 1">
          <a:extLst>
            <a:ext uri="{FF2B5EF4-FFF2-40B4-BE49-F238E27FC236}">
              <a16:creationId xmlns:a16="http://schemas.microsoft.com/office/drawing/2014/main" id="{72CAF410-051F-4A10-8E56-BBB68FEE4E8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38" name="Text Box 1">
          <a:extLst>
            <a:ext uri="{FF2B5EF4-FFF2-40B4-BE49-F238E27FC236}">
              <a16:creationId xmlns:a16="http://schemas.microsoft.com/office/drawing/2014/main" id="{677DA5BB-5683-4488-AC41-5DE9057B763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39" name="Text Box 1">
          <a:extLst>
            <a:ext uri="{FF2B5EF4-FFF2-40B4-BE49-F238E27FC236}">
              <a16:creationId xmlns:a16="http://schemas.microsoft.com/office/drawing/2014/main" id="{F5AC18D3-4C2F-43AE-82AE-5CF8D5FF0C1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40" name="Text Box 1">
          <a:extLst>
            <a:ext uri="{FF2B5EF4-FFF2-40B4-BE49-F238E27FC236}">
              <a16:creationId xmlns:a16="http://schemas.microsoft.com/office/drawing/2014/main" id="{5C6E9FE0-7C7C-4569-AFA6-52994D1F80D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41" name="Text Box 1">
          <a:extLst>
            <a:ext uri="{FF2B5EF4-FFF2-40B4-BE49-F238E27FC236}">
              <a16:creationId xmlns:a16="http://schemas.microsoft.com/office/drawing/2014/main" id="{3EA98089-6D75-4347-9EB6-C9C4B9E1623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42" name="Text Box 1">
          <a:extLst>
            <a:ext uri="{FF2B5EF4-FFF2-40B4-BE49-F238E27FC236}">
              <a16:creationId xmlns:a16="http://schemas.microsoft.com/office/drawing/2014/main" id="{8EDCFCC9-CE57-4446-AD11-DBE66FA47D9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43" name="Text Box 1">
          <a:extLst>
            <a:ext uri="{FF2B5EF4-FFF2-40B4-BE49-F238E27FC236}">
              <a16:creationId xmlns:a16="http://schemas.microsoft.com/office/drawing/2014/main" id="{0D746B8C-9A51-4DA6-A22C-5E36BEE7793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44" name="Text Box 1">
          <a:extLst>
            <a:ext uri="{FF2B5EF4-FFF2-40B4-BE49-F238E27FC236}">
              <a16:creationId xmlns:a16="http://schemas.microsoft.com/office/drawing/2014/main" id="{E27C3D0B-725C-470A-AA7B-CAF923EE95B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45" name="Text Box 1">
          <a:extLst>
            <a:ext uri="{FF2B5EF4-FFF2-40B4-BE49-F238E27FC236}">
              <a16:creationId xmlns:a16="http://schemas.microsoft.com/office/drawing/2014/main" id="{E961E8B0-7E62-4F27-8C8F-D55F26967E3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46" name="Text Box 1">
          <a:extLst>
            <a:ext uri="{FF2B5EF4-FFF2-40B4-BE49-F238E27FC236}">
              <a16:creationId xmlns:a16="http://schemas.microsoft.com/office/drawing/2014/main" id="{E463AD7E-F2DB-4C24-B183-3C5502A1AFC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47" name="Text Box 1">
          <a:extLst>
            <a:ext uri="{FF2B5EF4-FFF2-40B4-BE49-F238E27FC236}">
              <a16:creationId xmlns:a16="http://schemas.microsoft.com/office/drawing/2014/main" id="{8900D5B5-1E14-43F6-B24E-C7A4AD6E925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48" name="Text Box 1">
          <a:extLst>
            <a:ext uri="{FF2B5EF4-FFF2-40B4-BE49-F238E27FC236}">
              <a16:creationId xmlns:a16="http://schemas.microsoft.com/office/drawing/2014/main" id="{0CA37947-9F02-4B8D-BC13-310490014A3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49" name="Text Box 1">
          <a:extLst>
            <a:ext uri="{FF2B5EF4-FFF2-40B4-BE49-F238E27FC236}">
              <a16:creationId xmlns:a16="http://schemas.microsoft.com/office/drawing/2014/main" id="{70410DDA-A4C1-4477-ACD7-1D21BDB3F67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50" name="Text Box 1">
          <a:extLst>
            <a:ext uri="{FF2B5EF4-FFF2-40B4-BE49-F238E27FC236}">
              <a16:creationId xmlns:a16="http://schemas.microsoft.com/office/drawing/2014/main" id="{6628FAF3-D08C-4DF8-B9D0-CC7FA7A1496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51" name="Text Box 1">
          <a:extLst>
            <a:ext uri="{FF2B5EF4-FFF2-40B4-BE49-F238E27FC236}">
              <a16:creationId xmlns:a16="http://schemas.microsoft.com/office/drawing/2014/main" id="{15BAFCCF-FC0C-448A-837F-10E9C2653D7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52" name="Text Box 1">
          <a:extLst>
            <a:ext uri="{FF2B5EF4-FFF2-40B4-BE49-F238E27FC236}">
              <a16:creationId xmlns:a16="http://schemas.microsoft.com/office/drawing/2014/main" id="{D21B36F8-8CDB-41DA-87A0-7CC19BBF7C6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53" name="Text Box 1">
          <a:extLst>
            <a:ext uri="{FF2B5EF4-FFF2-40B4-BE49-F238E27FC236}">
              <a16:creationId xmlns:a16="http://schemas.microsoft.com/office/drawing/2014/main" id="{3EC96610-AD71-46C1-A108-645F571DE64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54" name="Text Box 1">
          <a:extLst>
            <a:ext uri="{FF2B5EF4-FFF2-40B4-BE49-F238E27FC236}">
              <a16:creationId xmlns:a16="http://schemas.microsoft.com/office/drawing/2014/main" id="{2AC82D5E-7C45-4B8F-80F7-623150D07D2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55" name="Text Box 1">
          <a:extLst>
            <a:ext uri="{FF2B5EF4-FFF2-40B4-BE49-F238E27FC236}">
              <a16:creationId xmlns:a16="http://schemas.microsoft.com/office/drawing/2014/main" id="{5AFAC159-81AE-4CE5-9496-F164D027B4C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56" name="Text Box 1">
          <a:extLst>
            <a:ext uri="{FF2B5EF4-FFF2-40B4-BE49-F238E27FC236}">
              <a16:creationId xmlns:a16="http://schemas.microsoft.com/office/drawing/2014/main" id="{9B6DEBDB-264B-4A43-BDD0-698F6969E4E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57" name="Text Box 1">
          <a:extLst>
            <a:ext uri="{FF2B5EF4-FFF2-40B4-BE49-F238E27FC236}">
              <a16:creationId xmlns:a16="http://schemas.microsoft.com/office/drawing/2014/main" id="{73B29723-B6A8-4988-9079-C76B14D9865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58" name="Text Box 1">
          <a:extLst>
            <a:ext uri="{FF2B5EF4-FFF2-40B4-BE49-F238E27FC236}">
              <a16:creationId xmlns:a16="http://schemas.microsoft.com/office/drawing/2014/main" id="{7131D8EA-D6E0-4EE1-A80B-EF98EADCDFF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59" name="Text Box 1">
          <a:extLst>
            <a:ext uri="{FF2B5EF4-FFF2-40B4-BE49-F238E27FC236}">
              <a16:creationId xmlns:a16="http://schemas.microsoft.com/office/drawing/2014/main" id="{8844E750-0365-42AA-90F8-3601F237C34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60" name="Text Box 1">
          <a:extLst>
            <a:ext uri="{FF2B5EF4-FFF2-40B4-BE49-F238E27FC236}">
              <a16:creationId xmlns:a16="http://schemas.microsoft.com/office/drawing/2014/main" id="{7905681B-FDBA-4597-A83A-2330929A37D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61" name="Text Box 1">
          <a:extLst>
            <a:ext uri="{FF2B5EF4-FFF2-40B4-BE49-F238E27FC236}">
              <a16:creationId xmlns:a16="http://schemas.microsoft.com/office/drawing/2014/main" id="{A50E3D66-137E-4EF1-A88A-D4B8CAA35C3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62" name="Text Box 1">
          <a:extLst>
            <a:ext uri="{FF2B5EF4-FFF2-40B4-BE49-F238E27FC236}">
              <a16:creationId xmlns:a16="http://schemas.microsoft.com/office/drawing/2014/main" id="{A770E04B-A361-4AD2-828D-BC05F4C5E87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63" name="Text Box 1">
          <a:extLst>
            <a:ext uri="{FF2B5EF4-FFF2-40B4-BE49-F238E27FC236}">
              <a16:creationId xmlns:a16="http://schemas.microsoft.com/office/drawing/2014/main" id="{16CE20DE-C706-4DDA-99B3-7784B738E2E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64" name="Text Box 1">
          <a:extLst>
            <a:ext uri="{FF2B5EF4-FFF2-40B4-BE49-F238E27FC236}">
              <a16:creationId xmlns:a16="http://schemas.microsoft.com/office/drawing/2014/main" id="{EC201045-4044-41EA-A0DE-0D93BEECB36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65" name="Text Box 1">
          <a:extLst>
            <a:ext uri="{FF2B5EF4-FFF2-40B4-BE49-F238E27FC236}">
              <a16:creationId xmlns:a16="http://schemas.microsoft.com/office/drawing/2014/main" id="{EE5CF292-0535-49A1-B9DB-199A13E46F0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66" name="Text Box 1">
          <a:extLst>
            <a:ext uri="{FF2B5EF4-FFF2-40B4-BE49-F238E27FC236}">
              <a16:creationId xmlns:a16="http://schemas.microsoft.com/office/drawing/2014/main" id="{0D62386E-4F19-4DDD-9EC0-A1207394A82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67" name="Text Box 1">
          <a:extLst>
            <a:ext uri="{FF2B5EF4-FFF2-40B4-BE49-F238E27FC236}">
              <a16:creationId xmlns:a16="http://schemas.microsoft.com/office/drawing/2014/main" id="{866DE816-AB6F-48DE-A124-87CEA8BE40A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68" name="Text Box 1">
          <a:extLst>
            <a:ext uri="{FF2B5EF4-FFF2-40B4-BE49-F238E27FC236}">
              <a16:creationId xmlns:a16="http://schemas.microsoft.com/office/drawing/2014/main" id="{3B1D73E3-D4DE-4B48-AE63-764D10EA7CD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69" name="Text Box 1">
          <a:extLst>
            <a:ext uri="{FF2B5EF4-FFF2-40B4-BE49-F238E27FC236}">
              <a16:creationId xmlns:a16="http://schemas.microsoft.com/office/drawing/2014/main" id="{265F40EB-944C-4596-8C7D-19742A24BBC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70" name="Text Box 1">
          <a:extLst>
            <a:ext uri="{FF2B5EF4-FFF2-40B4-BE49-F238E27FC236}">
              <a16:creationId xmlns:a16="http://schemas.microsoft.com/office/drawing/2014/main" id="{F5E3FFCA-1A79-4242-B6BE-CC7DADD1769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71" name="Text Box 1">
          <a:extLst>
            <a:ext uri="{FF2B5EF4-FFF2-40B4-BE49-F238E27FC236}">
              <a16:creationId xmlns:a16="http://schemas.microsoft.com/office/drawing/2014/main" id="{22918BA5-B840-47F8-8CF3-1B4815E5456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72" name="Text Box 1">
          <a:extLst>
            <a:ext uri="{FF2B5EF4-FFF2-40B4-BE49-F238E27FC236}">
              <a16:creationId xmlns:a16="http://schemas.microsoft.com/office/drawing/2014/main" id="{30FE19DC-2422-4D5D-B37C-7CCDF86A307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73" name="Text Box 1">
          <a:extLst>
            <a:ext uri="{FF2B5EF4-FFF2-40B4-BE49-F238E27FC236}">
              <a16:creationId xmlns:a16="http://schemas.microsoft.com/office/drawing/2014/main" id="{803C24EA-CBA7-4308-8B8E-AECFF1EC975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74" name="Text Box 1">
          <a:extLst>
            <a:ext uri="{FF2B5EF4-FFF2-40B4-BE49-F238E27FC236}">
              <a16:creationId xmlns:a16="http://schemas.microsoft.com/office/drawing/2014/main" id="{EB31D48F-E039-4D51-A5D4-AE3FDB8D852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75" name="Text Box 1">
          <a:extLst>
            <a:ext uri="{FF2B5EF4-FFF2-40B4-BE49-F238E27FC236}">
              <a16:creationId xmlns:a16="http://schemas.microsoft.com/office/drawing/2014/main" id="{7A764AC6-E6D3-4E47-9F56-607CC43F00B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76" name="Text Box 1">
          <a:extLst>
            <a:ext uri="{FF2B5EF4-FFF2-40B4-BE49-F238E27FC236}">
              <a16:creationId xmlns:a16="http://schemas.microsoft.com/office/drawing/2014/main" id="{1ABEAA3C-A8DF-439F-ABF3-472FA0B5250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577" name="Text Box 1">
          <a:extLst>
            <a:ext uri="{FF2B5EF4-FFF2-40B4-BE49-F238E27FC236}">
              <a16:creationId xmlns:a16="http://schemas.microsoft.com/office/drawing/2014/main" id="{109CC879-1BEB-4B65-9B3B-401AE3948F6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78" name="Text Box 1">
          <a:extLst>
            <a:ext uri="{FF2B5EF4-FFF2-40B4-BE49-F238E27FC236}">
              <a16:creationId xmlns:a16="http://schemas.microsoft.com/office/drawing/2014/main" id="{9E669051-0D6F-42FB-9EA0-EE30FDEDD2F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79" name="Text Box 1">
          <a:extLst>
            <a:ext uri="{FF2B5EF4-FFF2-40B4-BE49-F238E27FC236}">
              <a16:creationId xmlns:a16="http://schemas.microsoft.com/office/drawing/2014/main" id="{32D1BDF7-C2D3-4558-8A6F-28235F52425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80" name="Text Box 1">
          <a:extLst>
            <a:ext uri="{FF2B5EF4-FFF2-40B4-BE49-F238E27FC236}">
              <a16:creationId xmlns:a16="http://schemas.microsoft.com/office/drawing/2014/main" id="{F7C58E3D-E42F-4C8A-916D-759A4508241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81" name="Text Box 1">
          <a:extLst>
            <a:ext uri="{FF2B5EF4-FFF2-40B4-BE49-F238E27FC236}">
              <a16:creationId xmlns:a16="http://schemas.microsoft.com/office/drawing/2014/main" id="{408CBADB-5B8A-4F9A-A80D-B5F801A098A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82" name="Text Box 1">
          <a:extLst>
            <a:ext uri="{FF2B5EF4-FFF2-40B4-BE49-F238E27FC236}">
              <a16:creationId xmlns:a16="http://schemas.microsoft.com/office/drawing/2014/main" id="{35B2AA5E-CF6D-4680-A0F0-9F8C01BCC6C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83" name="Text Box 1">
          <a:extLst>
            <a:ext uri="{FF2B5EF4-FFF2-40B4-BE49-F238E27FC236}">
              <a16:creationId xmlns:a16="http://schemas.microsoft.com/office/drawing/2014/main" id="{5B2E987E-6A57-4AEA-AA59-042AF927076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84" name="Text Box 1">
          <a:extLst>
            <a:ext uri="{FF2B5EF4-FFF2-40B4-BE49-F238E27FC236}">
              <a16:creationId xmlns:a16="http://schemas.microsoft.com/office/drawing/2014/main" id="{27C7D864-AF2B-40B0-99B5-FAFF4A5B607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85" name="Text Box 1">
          <a:extLst>
            <a:ext uri="{FF2B5EF4-FFF2-40B4-BE49-F238E27FC236}">
              <a16:creationId xmlns:a16="http://schemas.microsoft.com/office/drawing/2014/main" id="{0D16687B-A9D7-4752-9BF0-585D49479DF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86" name="Text Box 1">
          <a:extLst>
            <a:ext uri="{FF2B5EF4-FFF2-40B4-BE49-F238E27FC236}">
              <a16:creationId xmlns:a16="http://schemas.microsoft.com/office/drawing/2014/main" id="{573B267A-D68C-42C8-AC2B-1446DEBC0E8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87" name="Text Box 1">
          <a:extLst>
            <a:ext uri="{FF2B5EF4-FFF2-40B4-BE49-F238E27FC236}">
              <a16:creationId xmlns:a16="http://schemas.microsoft.com/office/drawing/2014/main" id="{10149B1C-E679-416C-9D9A-D664C18A365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88" name="Text Box 1">
          <a:extLst>
            <a:ext uri="{FF2B5EF4-FFF2-40B4-BE49-F238E27FC236}">
              <a16:creationId xmlns:a16="http://schemas.microsoft.com/office/drawing/2014/main" id="{DDA3EC2A-C022-4359-AF98-2AFB3FD96A1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89" name="Text Box 1">
          <a:extLst>
            <a:ext uri="{FF2B5EF4-FFF2-40B4-BE49-F238E27FC236}">
              <a16:creationId xmlns:a16="http://schemas.microsoft.com/office/drawing/2014/main" id="{73F13817-4337-46A6-BFA7-BC9D662631F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90" name="Text Box 1">
          <a:extLst>
            <a:ext uri="{FF2B5EF4-FFF2-40B4-BE49-F238E27FC236}">
              <a16:creationId xmlns:a16="http://schemas.microsoft.com/office/drawing/2014/main" id="{1B8CAEF9-03FC-4C69-A7A3-467DEB3CB23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91" name="Text Box 1">
          <a:extLst>
            <a:ext uri="{FF2B5EF4-FFF2-40B4-BE49-F238E27FC236}">
              <a16:creationId xmlns:a16="http://schemas.microsoft.com/office/drawing/2014/main" id="{10F917B6-01A1-424F-A6E3-5FF906D13EB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92" name="Text Box 1">
          <a:extLst>
            <a:ext uri="{FF2B5EF4-FFF2-40B4-BE49-F238E27FC236}">
              <a16:creationId xmlns:a16="http://schemas.microsoft.com/office/drawing/2014/main" id="{6ECA7045-C28D-4A83-9283-94D77B3004A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93" name="Text Box 1">
          <a:extLst>
            <a:ext uri="{FF2B5EF4-FFF2-40B4-BE49-F238E27FC236}">
              <a16:creationId xmlns:a16="http://schemas.microsoft.com/office/drawing/2014/main" id="{9688D003-DB79-4B25-A21F-BC1C20DF175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94" name="Text Box 1">
          <a:extLst>
            <a:ext uri="{FF2B5EF4-FFF2-40B4-BE49-F238E27FC236}">
              <a16:creationId xmlns:a16="http://schemas.microsoft.com/office/drawing/2014/main" id="{6B98E644-58B7-44AD-9F8C-CA0C2D67C54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95" name="Text Box 1">
          <a:extLst>
            <a:ext uri="{FF2B5EF4-FFF2-40B4-BE49-F238E27FC236}">
              <a16:creationId xmlns:a16="http://schemas.microsoft.com/office/drawing/2014/main" id="{94B55847-8489-4D4E-9888-75679496DC8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596" name="Text Box 1">
          <a:extLst>
            <a:ext uri="{FF2B5EF4-FFF2-40B4-BE49-F238E27FC236}">
              <a16:creationId xmlns:a16="http://schemas.microsoft.com/office/drawing/2014/main" id="{F0ADBBB9-BDEA-41F7-89A6-5D56086632A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597" name="Text Box 1">
          <a:extLst>
            <a:ext uri="{FF2B5EF4-FFF2-40B4-BE49-F238E27FC236}">
              <a16:creationId xmlns:a16="http://schemas.microsoft.com/office/drawing/2014/main" id="{CA61F760-2F77-4755-A9B9-3181164DDD9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98" name="Text Box 1">
          <a:extLst>
            <a:ext uri="{FF2B5EF4-FFF2-40B4-BE49-F238E27FC236}">
              <a16:creationId xmlns:a16="http://schemas.microsoft.com/office/drawing/2014/main" id="{3CED4B38-7C18-4662-9C68-1CCD1E54BDA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599" name="Text Box 1">
          <a:extLst>
            <a:ext uri="{FF2B5EF4-FFF2-40B4-BE49-F238E27FC236}">
              <a16:creationId xmlns:a16="http://schemas.microsoft.com/office/drawing/2014/main" id="{C8DD69C1-1B37-43E6-8CB0-7C43E1BDBCC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00" name="Text Box 1">
          <a:extLst>
            <a:ext uri="{FF2B5EF4-FFF2-40B4-BE49-F238E27FC236}">
              <a16:creationId xmlns:a16="http://schemas.microsoft.com/office/drawing/2014/main" id="{1F322551-E467-445C-BD1F-287C3CE75C3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01" name="Text Box 1">
          <a:extLst>
            <a:ext uri="{FF2B5EF4-FFF2-40B4-BE49-F238E27FC236}">
              <a16:creationId xmlns:a16="http://schemas.microsoft.com/office/drawing/2014/main" id="{9E28F284-3F8D-4A2A-8184-7E276C9E0F1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602" name="Text Box 1">
          <a:extLst>
            <a:ext uri="{FF2B5EF4-FFF2-40B4-BE49-F238E27FC236}">
              <a16:creationId xmlns:a16="http://schemas.microsoft.com/office/drawing/2014/main" id="{F2D61A98-A52D-4F5A-BDAB-E77B26C102E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03" name="Text Box 1">
          <a:extLst>
            <a:ext uri="{FF2B5EF4-FFF2-40B4-BE49-F238E27FC236}">
              <a16:creationId xmlns:a16="http://schemas.microsoft.com/office/drawing/2014/main" id="{6B9239B6-79F4-4159-8689-EFD7E3D96A1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604" name="Text Box 1">
          <a:extLst>
            <a:ext uri="{FF2B5EF4-FFF2-40B4-BE49-F238E27FC236}">
              <a16:creationId xmlns:a16="http://schemas.microsoft.com/office/drawing/2014/main" id="{2C4B32E1-93EC-4703-9FE5-51424BBA100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05" name="Text Box 1">
          <a:extLst>
            <a:ext uri="{FF2B5EF4-FFF2-40B4-BE49-F238E27FC236}">
              <a16:creationId xmlns:a16="http://schemas.microsoft.com/office/drawing/2014/main" id="{62F369D7-2243-4F81-A3B8-9CFDCCCBA62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06" name="Text Box 1">
          <a:extLst>
            <a:ext uri="{FF2B5EF4-FFF2-40B4-BE49-F238E27FC236}">
              <a16:creationId xmlns:a16="http://schemas.microsoft.com/office/drawing/2014/main" id="{BFE91ED6-DB67-4373-BB4D-20EFBC68C3C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07" name="Text Box 1">
          <a:extLst>
            <a:ext uri="{FF2B5EF4-FFF2-40B4-BE49-F238E27FC236}">
              <a16:creationId xmlns:a16="http://schemas.microsoft.com/office/drawing/2014/main" id="{A8DF7842-7331-4B98-B180-977AB9A9CE1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08" name="Text Box 1">
          <a:extLst>
            <a:ext uri="{FF2B5EF4-FFF2-40B4-BE49-F238E27FC236}">
              <a16:creationId xmlns:a16="http://schemas.microsoft.com/office/drawing/2014/main" id="{F6F2B383-D89D-48E8-9919-9B1DD818E30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09" name="Text Box 1">
          <a:extLst>
            <a:ext uri="{FF2B5EF4-FFF2-40B4-BE49-F238E27FC236}">
              <a16:creationId xmlns:a16="http://schemas.microsoft.com/office/drawing/2014/main" id="{52DFD0BE-1AE5-4253-843E-AA0BFF902BF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610" name="Text Box 1">
          <a:extLst>
            <a:ext uri="{FF2B5EF4-FFF2-40B4-BE49-F238E27FC236}">
              <a16:creationId xmlns:a16="http://schemas.microsoft.com/office/drawing/2014/main" id="{3DF4FDE4-F6A7-4018-A6F6-3471A71AEF6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11" name="Text Box 1">
          <a:extLst>
            <a:ext uri="{FF2B5EF4-FFF2-40B4-BE49-F238E27FC236}">
              <a16:creationId xmlns:a16="http://schemas.microsoft.com/office/drawing/2014/main" id="{B15007C8-22B4-4D3C-B494-66075921CA7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612" name="Text Box 1">
          <a:extLst>
            <a:ext uri="{FF2B5EF4-FFF2-40B4-BE49-F238E27FC236}">
              <a16:creationId xmlns:a16="http://schemas.microsoft.com/office/drawing/2014/main" id="{D661900A-33D7-419E-A317-871D8A4ACCC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13" name="Text Box 1">
          <a:extLst>
            <a:ext uri="{FF2B5EF4-FFF2-40B4-BE49-F238E27FC236}">
              <a16:creationId xmlns:a16="http://schemas.microsoft.com/office/drawing/2014/main" id="{3B3250F0-D52D-4BE2-8A51-6AE90377298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14" name="Text Box 1">
          <a:extLst>
            <a:ext uri="{FF2B5EF4-FFF2-40B4-BE49-F238E27FC236}">
              <a16:creationId xmlns:a16="http://schemas.microsoft.com/office/drawing/2014/main" id="{380E5883-CA5E-453F-B8F2-F78A94CE1EE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15" name="Text Box 1">
          <a:extLst>
            <a:ext uri="{FF2B5EF4-FFF2-40B4-BE49-F238E27FC236}">
              <a16:creationId xmlns:a16="http://schemas.microsoft.com/office/drawing/2014/main" id="{5431D75F-3D63-4053-BB98-C21CD0D3502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16" name="Text Box 1">
          <a:extLst>
            <a:ext uri="{FF2B5EF4-FFF2-40B4-BE49-F238E27FC236}">
              <a16:creationId xmlns:a16="http://schemas.microsoft.com/office/drawing/2014/main" id="{1132C7B7-B203-4EC9-AAA6-03607A5102F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17" name="Text Box 1">
          <a:extLst>
            <a:ext uri="{FF2B5EF4-FFF2-40B4-BE49-F238E27FC236}">
              <a16:creationId xmlns:a16="http://schemas.microsoft.com/office/drawing/2014/main" id="{79AA04C7-6A35-4CAB-8C52-31CE26CD67D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18" name="Text Box 1">
          <a:extLst>
            <a:ext uri="{FF2B5EF4-FFF2-40B4-BE49-F238E27FC236}">
              <a16:creationId xmlns:a16="http://schemas.microsoft.com/office/drawing/2014/main" id="{44FC658A-0AC9-425A-B263-9D39C264C68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19" name="Text Box 1">
          <a:extLst>
            <a:ext uri="{FF2B5EF4-FFF2-40B4-BE49-F238E27FC236}">
              <a16:creationId xmlns:a16="http://schemas.microsoft.com/office/drawing/2014/main" id="{2A38AB9A-4BB5-4C65-8DEF-8C3CB36778A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20" name="Text Box 1">
          <a:extLst>
            <a:ext uri="{FF2B5EF4-FFF2-40B4-BE49-F238E27FC236}">
              <a16:creationId xmlns:a16="http://schemas.microsoft.com/office/drawing/2014/main" id="{F9F8BAEE-8112-4B23-B3F6-8B5F163E2D9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21" name="Text Box 1">
          <a:extLst>
            <a:ext uri="{FF2B5EF4-FFF2-40B4-BE49-F238E27FC236}">
              <a16:creationId xmlns:a16="http://schemas.microsoft.com/office/drawing/2014/main" id="{B26BF97E-1215-42EB-8F7B-6CF1D8988CB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22" name="Text Box 1">
          <a:extLst>
            <a:ext uri="{FF2B5EF4-FFF2-40B4-BE49-F238E27FC236}">
              <a16:creationId xmlns:a16="http://schemas.microsoft.com/office/drawing/2014/main" id="{CCFAD208-02F0-4681-8A91-D5C506E2B9D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23" name="Text Box 1">
          <a:extLst>
            <a:ext uri="{FF2B5EF4-FFF2-40B4-BE49-F238E27FC236}">
              <a16:creationId xmlns:a16="http://schemas.microsoft.com/office/drawing/2014/main" id="{C5688653-BD97-4EEC-8CD2-0A9BCD960C3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24" name="Text Box 1">
          <a:extLst>
            <a:ext uri="{FF2B5EF4-FFF2-40B4-BE49-F238E27FC236}">
              <a16:creationId xmlns:a16="http://schemas.microsoft.com/office/drawing/2014/main" id="{F6C786A5-EC33-4A3B-8822-28AF230DA15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25" name="Text Box 1">
          <a:extLst>
            <a:ext uri="{FF2B5EF4-FFF2-40B4-BE49-F238E27FC236}">
              <a16:creationId xmlns:a16="http://schemas.microsoft.com/office/drawing/2014/main" id="{014D2794-D8B0-47A3-B549-C26EBA53842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26" name="Text Box 1">
          <a:extLst>
            <a:ext uri="{FF2B5EF4-FFF2-40B4-BE49-F238E27FC236}">
              <a16:creationId xmlns:a16="http://schemas.microsoft.com/office/drawing/2014/main" id="{86DB25BD-451D-47EA-9807-DB7AD3238D2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27" name="Text Box 1">
          <a:extLst>
            <a:ext uri="{FF2B5EF4-FFF2-40B4-BE49-F238E27FC236}">
              <a16:creationId xmlns:a16="http://schemas.microsoft.com/office/drawing/2014/main" id="{42196495-2938-45A0-8529-4F73DFE6DCE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28" name="Text Box 1">
          <a:extLst>
            <a:ext uri="{FF2B5EF4-FFF2-40B4-BE49-F238E27FC236}">
              <a16:creationId xmlns:a16="http://schemas.microsoft.com/office/drawing/2014/main" id="{C31E4216-9DCE-4695-95A3-68C84005411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29" name="Text Box 1">
          <a:extLst>
            <a:ext uri="{FF2B5EF4-FFF2-40B4-BE49-F238E27FC236}">
              <a16:creationId xmlns:a16="http://schemas.microsoft.com/office/drawing/2014/main" id="{4C77248B-220F-45A6-9F5A-2113FC3F380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30" name="Text Box 1">
          <a:extLst>
            <a:ext uri="{FF2B5EF4-FFF2-40B4-BE49-F238E27FC236}">
              <a16:creationId xmlns:a16="http://schemas.microsoft.com/office/drawing/2014/main" id="{775DA795-9458-4E55-8BCD-DA43D6BE1D8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31" name="Text Box 1">
          <a:extLst>
            <a:ext uri="{FF2B5EF4-FFF2-40B4-BE49-F238E27FC236}">
              <a16:creationId xmlns:a16="http://schemas.microsoft.com/office/drawing/2014/main" id="{93D2DB9A-393B-4F6D-8521-DE1B036834F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32" name="Text Box 1">
          <a:extLst>
            <a:ext uri="{FF2B5EF4-FFF2-40B4-BE49-F238E27FC236}">
              <a16:creationId xmlns:a16="http://schemas.microsoft.com/office/drawing/2014/main" id="{04D17BB7-DE09-4262-BEBE-9F75C604B53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33" name="Text Box 1">
          <a:extLst>
            <a:ext uri="{FF2B5EF4-FFF2-40B4-BE49-F238E27FC236}">
              <a16:creationId xmlns:a16="http://schemas.microsoft.com/office/drawing/2014/main" id="{7D5B97F8-52E6-4E0D-8BE9-271E8E879C5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34" name="Text Box 1">
          <a:extLst>
            <a:ext uri="{FF2B5EF4-FFF2-40B4-BE49-F238E27FC236}">
              <a16:creationId xmlns:a16="http://schemas.microsoft.com/office/drawing/2014/main" id="{B558A330-0842-4EAB-80DE-49769A1A399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35" name="Text Box 1">
          <a:extLst>
            <a:ext uri="{FF2B5EF4-FFF2-40B4-BE49-F238E27FC236}">
              <a16:creationId xmlns:a16="http://schemas.microsoft.com/office/drawing/2014/main" id="{AA8A48E5-D835-41E3-AF86-10A10919A50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36" name="Text Box 1">
          <a:extLst>
            <a:ext uri="{FF2B5EF4-FFF2-40B4-BE49-F238E27FC236}">
              <a16:creationId xmlns:a16="http://schemas.microsoft.com/office/drawing/2014/main" id="{EB3898B9-88EE-4E5D-9098-1AFCE434A63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37" name="Text Box 1">
          <a:extLst>
            <a:ext uri="{FF2B5EF4-FFF2-40B4-BE49-F238E27FC236}">
              <a16:creationId xmlns:a16="http://schemas.microsoft.com/office/drawing/2014/main" id="{63C16EC1-09DA-4C65-AC40-CEE8F304004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38" name="Text Box 1">
          <a:extLst>
            <a:ext uri="{FF2B5EF4-FFF2-40B4-BE49-F238E27FC236}">
              <a16:creationId xmlns:a16="http://schemas.microsoft.com/office/drawing/2014/main" id="{6F828068-1E74-4B1A-A2C6-1DD1EC45222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39" name="Text Box 1">
          <a:extLst>
            <a:ext uri="{FF2B5EF4-FFF2-40B4-BE49-F238E27FC236}">
              <a16:creationId xmlns:a16="http://schemas.microsoft.com/office/drawing/2014/main" id="{297A21C4-85FB-4111-986A-3F0BE476C50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40" name="Text Box 1">
          <a:extLst>
            <a:ext uri="{FF2B5EF4-FFF2-40B4-BE49-F238E27FC236}">
              <a16:creationId xmlns:a16="http://schemas.microsoft.com/office/drawing/2014/main" id="{AA338864-0DD8-441A-AF2F-F45337B552E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41" name="Text Box 1">
          <a:extLst>
            <a:ext uri="{FF2B5EF4-FFF2-40B4-BE49-F238E27FC236}">
              <a16:creationId xmlns:a16="http://schemas.microsoft.com/office/drawing/2014/main" id="{4433D669-3E37-4CF0-811A-C23608E9E45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42" name="Text Box 1">
          <a:extLst>
            <a:ext uri="{FF2B5EF4-FFF2-40B4-BE49-F238E27FC236}">
              <a16:creationId xmlns:a16="http://schemas.microsoft.com/office/drawing/2014/main" id="{F23BF5E2-8668-49EB-BBA7-12F1B29B3AB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43" name="Text Box 1">
          <a:extLst>
            <a:ext uri="{FF2B5EF4-FFF2-40B4-BE49-F238E27FC236}">
              <a16:creationId xmlns:a16="http://schemas.microsoft.com/office/drawing/2014/main" id="{74227E7D-8A6E-4725-BF53-3938FADC479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44" name="Text Box 1">
          <a:extLst>
            <a:ext uri="{FF2B5EF4-FFF2-40B4-BE49-F238E27FC236}">
              <a16:creationId xmlns:a16="http://schemas.microsoft.com/office/drawing/2014/main" id="{C5FBE8E7-F08F-4D88-B009-DEB0EEAAEC6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45" name="Text Box 1">
          <a:extLst>
            <a:ext uri="{FF2B5EF4-FFF2-40B4-BE49-F238E27FC236}">
              <a16:creationId xmlns:a16="http://schemas.microsoft.com/office/drawing/2014/main" id="{443B59D2-4C98-4312-8230-6EBD9E29CE5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46" name="Text Box 1">
          <a:extLst>
            <a:ext uri="{FF2B5EF4-FFF2-40B4-BE49-F238E27FC236}">
              <a16:creationId xmlns:a16="http://schemas.microsoft.com/office/drawing/2014/main" id="{11344FCB-6641-481C-B25C-ED2E5683267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47" name="Text Box 1">
          <a:extLst>
            <a:ext uri="{FF2B5EF4-FFF2-40B4-BE49-F238E27FC236}">
              <a16:creationId xmlns:a16="http://schemas.microsoft.com/office/drawing/2014/main" id="{D246066E-A58E-421F-8695-4A77A575B0D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48" name="Text Box 1">
          <a:extLst>
            <a:ext uri="{FF2B5EF4-FFF2-40B4-BE49-F238E27FC236}">
              <a16:creationId xmlns:a16="http://schemas.microsoft.com/office/drawing/2014/main" id="{D87E1461-C1AF-4877-8910-B2D0C101E58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49" name="Text Box 1">
          <a:extLst>
            <a:ext uri="{FF2B5EF4-FFF2-40B4-BE49-F238E27FC236}">
              <a16:creationId xmlns:a16="http://schemas.microsoft.com/office/drawing/2014/main" id="{227CAD91-2B91-459B-93C6-891C15F8372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50" name="Text Box 1">
          <a:extLst>
            <a:ext uri="{FF2B5EF4-FFF2-40B4-BE49-F238E27FC236}">
              <a16:creationId xmlns:a16="http://schemas.microsoft.com/office/drawing/2014/main" id="{32330C27-0C66-4B5A-87E5-FC96A735CD6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51" name="Text Box 1">
          <a:extLst>
            <a:ext uri="{FF2B5EF4-FFF2-40B4-BE49-F238E27FC236}">
              <a16:creationId xmlns:a16="http://schemas.microsoft.com/office/drawing/2014/main" id="{C53BDC97-522C-46B1-BB8D-A24232F81BC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52" name="Text Box 1">
          <a:extLst>
            <a:ext uri="{FF2B5EF4-FFF2-40B4-BE49-F238E27FC236}">
              <a16:creationId xmlns:a16="http://schemas.microsoft.com/office/drawing/2014/main" id="{A8E7921C-4E63-4F0A-BC3C-B5AF756533D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53" name="Text Box 1">
          <a:extLst>
            <a:ext uri="{FF2B5EF4-FFF2-40B4-BE49-F238E27FC236}">
              <a16:creationId xmlns:a16="http://schemas.microsoft.com/office/drawing/2014/main" id="{7C829E64-7F55-4854-9608-B0F13DCE3FD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54" name="Text Box 1">
          <a:extLst>
            <a:ext uri="{FF2B5EF4-FFF2-40B4-BE49-F238E27FC236}">
              <a16:creationId xmlns:a16="http://schemas.microsoft.com/office/drawing/2014/main" id="{4A2B1795-B6CC-4827-9810-117CCF8819F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55" name="Text Box 1">
          <a:extLst>
            <a:ext uri="{FF2B5EF4-FFF2-40B4-BE49-F238E27FC236}">
              <a16:creationId xmlns:a16="http://schemas.microsoft.com/office/drawing/2014/main" id="{16A2C672-3F3D-4D98-9207-708FAE8D754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56" name="Text Box 1">
          <a:extLst>
            <a:ext uri="{FF2B5EF4-FFF2-40B4-BE49-F238E27FC236}">
              <a16:creationId xmlns:a16="http://schemas.microsoft.com/office/drawing/2014/main" id="{7283807B-A902-4C36-B5AC-EC9545D93BA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57" name="Text Box 1">
          <a:extLst>
            <a:ext uri="{FF2B5EF4-FFF2-40B4-BE49-F238E27FC236}">
              <a16:creationId xmlns:a16="http://schemas.microsoft.com/office/drawing/2014/main" id="{D0B85115-871C-475A-9971-9A504135EB6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58" name="Text Box 1">
          <a:extLst>
            <a:ext uri="{FF2B5EF4-FFF2-40B4-BE49-F238E27FC236}">
              <a16:creationId xmlns:a16="http://schemas.microsoft.com/office/drawing/2014/main" id="{ACA11451-486F-4037-B97D-0DDF8926821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59" name="Text Box 1">
          <a:extLst>
            <a:ext uri="{FF2B5EF4-FFF2-40B4-BE49-F238E27FC236}">
              <a16:creationId xmlns:a16="http://schemas.microsoft.com/office/drawing/2014/main" id="{58EDEE99-AC0E-4255-BC71-4925045F082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60" name="Text Box 1">
          <a:extLst>
            <a:ext uri="{FF2B5EF4-FFF2-40B4-BE49-F238E27FC236}">
              <a16:creationId xmlns:a16="http://schemas.microsoft.com/office/drawing/2014/main" id="{BA23276E-7E5E-4D43-871B-92DB4EDC75E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61" name="Text Box 1">
          <a:extLst>
            <a:ext uri="{FF2B5EF4-FFF2-40B4-BE49-F238E27FC236}">
              <a16:creationId xmlns:a16="http://schemas.microsoft.com/office/drawing/2014/main" id="{688A73A8-63AE-4FD9-9CDA-11460AF2D22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62" name="Text Box 1">
          <a:extLst>
            <a:ext uri="{FF2B5EF4-FFF2-40B4-BE49-F238E27FC236}">
              <a16:creationId xmlns:a16="http://schemas.microsoft.com/office/drawing/2014/main" id="{51D1C27C-40D2-4936-88B3-2A632465CE3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63" name="Text Box 1">
          <a:extLst>
            <a:ext uri="{FF2B5EF4-FFF2-40B4-BE49-F238E27FC236}">
              <a16:creationId xmlns:a16="http://schemas.microsoft.com/office/drawing/2014/main" id="{F1D86C47-427C-467C-9A3A-8155973E3A9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64" name="Text Box 1">
          <a:extLst>
            <a:ext uri="{FF2B5EF4-FFF2-40B4-BE49-F238E27FC236}">
              <a16:creationId xmlns:a16="http://schemas.microsoft.com/office/drawing/2014/main" id="{8048382C-A657-4BD5-AD22-676F9515396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65" name="Text Box 1">
          <a:extLst>
            <a:ext uri="{FF2B5EF4-FFF2-40B4-BE49-F238E27FC236}">
              <a16:creationId xmlns:a16="http://schemas.microsoft.com/office/drawing/2014/main" id="{BE4EC65F-8160-4C31-8D4A-6A00C3D41A3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66" name="Text Box 1">
          <a:extLst>
            <a:ext uri="{FF2B5EF4-FFF2-40B4-BE49-F238E27FC236}">
              <a16:creationId xmlns:a16="http://schemas.microsoft.com/office/drawing/2014/main" id="{31750AF6-3FF8-499D-8ADB-0FCE5909276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67" name="Text Box 1">
          <a:extLst>
            <a:ext uri="{FF2B5EF4-FFF2-40B4-BE49-F238E27FC236}">
              <a16:creationId xmlns:a16="http://schemas.microsoft.com/office/drawing/2014/main" id="{4D2C6007-9067-455C-B6DE-48D12633121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68" name="Text Box 1">
          <a:extLst>
            <a:ext uri="{FF2B5EF4-FFF2-40B4-BE49-F238E27FC236}">
              <a16:creationId xmlns:a16="http://schemas.microsoft.com/office/drawing/2014/main" id="{17477A78-CE2E-47FA-B541-B2C90F439E9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69" name="Text Box 1">
          <a:extLst>
            <a:ext uri="{FF2B5EF4-FFF2-40B4-BE49-F238E27FC236}">
              <a16:creationId xmlns:a16="http://schemas.microsoft.com/office/drawing/2014/main" id="{6DD993FA-0268-4FBD-97E6-B102C3EB3BE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70" name="Text Box 1">
          <a:extLst>
            <a:ext uri="{FF2B5EF4-FFF2-40B4-BE49-F238E27FC236}">
              <a16:creationId xmlns:a16="http://schemas.microsoft.com/office/drawing/2014/main" id="{A36DB2B0-A88C-4152-A9A1-E2DBF682CEA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71" name="Text Box 1">
          <a:extLst>
            <a:ext uri="{FF2B5EF4-FFF2-40B4-BE49-F238E27FC236}">
              <a16:creationId xmlns:a16="http://schemas.microsoft.com/office/drawing/2014/main" id="{F6A626E7-35F2-48C1-8BC2-720CEB5DDC9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72" name="Text Box 1">
          <a:extLst>
            <a:ext uri="{FF2B5EF4-FFF2-40B4-BE49-F238E27FC236}">
              <a16:creationId xmlns:a16="http://schemas.microsoft.com/office/drawing/2014/main" id="{16336025-74BD-4204-AD44-630501C4FBD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73" name="Text Box 1">
          <a:extLst>
            <a:ext uri="{FF2B5EF4-FFF2-40B4-BE49-F238E27FC236}">
              <a16:creationId xmlns:a16="http://schemas.microsoft.com/office/drawing/2014/main" id="{0098C77D-DCD3-474A-9BE4-80C12F3335A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74" name="Text Box 1">
          <a:extLst>
            <a:ext uri="{FF2B5EF4-FFF2-40B4-BE49-F238E27FC236}">
              <a16:creationId xmlns:a16="http://schemas.microsoft.com/office/drawing/2014/main" id="{08B530CB-6FB8-457F-86F8-0EE5B8095FE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75" name="Text Box 1">
          <a:extLst>
            <a:ext uri="{FF2B5EF4-FFF2-40B4-BE49-F238E27FC236}">
              <a16:creationId xmlns:a16="http://schemas.microsoft.com/office/drawing/2014/main" id="{CB1363A4-7A71-4F40-ABC2-955BEE4F282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76" name="Text Box 1">
          <a:extLst>
            <a:ext uri="{FF2B5EF4-FFF2-40B4-BE49-F238E27FC236}">
              <a16:creationId xmlns:a16="http://schemas.microsoft.com/office/drawing/2014/main" id="{A1494E8D-0629-4705-B926-B3BD4764C11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77" name="Text Box 1">
          <a:extLst>
            <a:ext uri="{FF2B5EF4-FFF2-40B4-BE49-F238E27FC236}">
              <a16:creationId xmlns:a16="http://schemas.microsoft.com/office/drawing/2014/main" id="{86ED9A98-46CF-49C7-B754-32BF7E7EB65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78" name="Text Box 1">
          <a:extLst>
            <a:ext uri="{FF2B5EF4-FFF2-40B4-BE49-F238E27FC236}">
              <a16:creationId xmlns:a16="http://schemas.microsoft.com/office/drawing/2014/main" id="{33E766EA-914D-4862-9DBF-0C811C0FAEE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79" name="Text Box 1">
          <a:extLst>
            <a:ext uri="{FF2B5EF4-FFF2-40B4-BE49-F238E27FC236}">
              <a16:creationId xmlns:a16="http://schemas.microsoft.com/office/drawing/2014/main" id="{8AA77411-E2D3-4AC2-A59E-57F0E635962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80" name="Text Box 1">
          <a:extLst>
            <a:ext uri="{FF2B5EF4-FFF2-40B4-BE49-F238E27FC236}">
              <a16:creationId xmlns:a16="http://schemas.microsoft.com/office/drawing/2014/main" id="{51AFA5CB-E694-4B63-A6D5-EBF814EF5D4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81" name="Text Box 1">
          <a:extLst>
            <a:ext uri="{FF2B5EF4-FFF2-40B4-BE49-F238E27FC236}">
              <a16:creationId xmlns:a16="http://schemas.microsoft.com/office/drawing/2014/main" id="{8E6FF1B1-E9AA-405E-8AA5-CD39EB717B7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82" name="Text Box 1">
          <a:extLst>
            <a:ext uri="{FF2B5EF4-FFF2-40B4-BE49-F238E27FC236}">
              <a16:creationId xmlns:a16="http://schemas.microsoft.com/office/drawing/2014/main" id="{1DB34802-04B7-4B4F-BC6E-651333B3704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83" name="Text Box 1">
          <a:extLst>
            <a:ext uri="{FF2B5EF4-FFF2-40B4-BE49-F238E27FC236}">
              <a16:creationId xmlns:a16="http://schemas.microsoft.com/office/drawing/2014/main" id="{DAA720D1-00AC-439C-97CF-3B14ACDDB8D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84" name="Text Box 1">
          <a:extLst>
            <a:ext uri="{FF2B5EF4-FFF2-40B4-BE49-F238E27FC236}">
              <a16:creationId xmlns:a16="http://schemas.microsoft.com/office/drawing/2014/main" id="{1A4FF411-2087-4FBF-B3A8-35E36329168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685" name="Text Box 1">
          <a:extLst>
            <a:ext uri="{FF2B5EF4-FFF2-40B4-BE49-F238E27FC236}">
              <a16:creationId xmlns:a16="http://schemas.microsoft.com/office/drawing/2014/main" id="{60CFA53F-D5A8-494B-A966-C0EF0E41866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86" name="Text Box 1">
          <a:extLst>
            <a:ext uri="{FF2B5EF4-FFF2-40B4-BE49-F238E27FC236}">
              <a16:creationId xmlns:a16="http://schemas.microsoft.com/office/drawing/2014/main" id="{151B9F4E-D5BC-44B1-80EC-9A0D37C447F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87" name="Text Box 1">
          <a:extLst>
            <a:ext uri="{FF2B5EF4-FFF2-40B4-BE49-F238E27FC236}">
              <a16:creationId xmlns:a16="http://schemas.microsoft.com/office/drawing/2014/main" id="{87B8A08C-5AD4-41DF-9177-651A6A220D3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88" name="Text Box 1">
          <a:extLst>
            <a:ext uri="{FF2B5EF4-FFF2-40B4-BE49-F238E27FC236}">
              <a16:creationId xmlns:a16="http://schemas.microsoft.com/office/drawing/2014/main" id="{DE42FDEE-5D05-4A61-BE55-7447A7A2A15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689" name="Text Box 1">
          <a:extLst>
            <a:ext uri="{FF2B5EF4-FFF2-40B4-BE49-F238E27FC236}">
              <a16:creationId xmlns:a16="http://schemas.microsoft.com/office/drawing/2014/main" id="{EE544E58-0EC9-4B46-977A-4A5DEB2FCC0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690" name="Text Box 1">
          <a:extLst>
            <a:ext uri="{FF2B5EF4-FFF2-40B4-BE49-F238E27FC236}">
              <a16:creationId xmlns:a16="http://schemas.microsoft.com/office/drawing/2014/main" id="{CBEE6541-7B14-4929-BBAF-697562984FB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91" name="Text Box 1">
          <a:extLst>
            <a:ext uri="{FF2B5EF4-FFF2-40B4-BE49-F238E27FC236}">
              <a16:creationId xmlns:a16="http://schemas.microsoft.com/office/drawing/2014/main" id="{9DD97CCD-4A76-48D1-B3E2-4B642EEDB33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692" name="Text Box 1">
          <a:extLst>
            <a:ext uri="{FF2B5EF4-FFF2-40B4-BE49-F238E27FC236}">
              <a16:creationId xmlns:a16="http://schemas.microsoft.com/office/drawing/2014/main" id="{CBFB092E-4EFE-4649-9CC7-888A23898F7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93" name="Text Box 1">
          <a:extLst>
            <a:ext uri="{FF2B5EF4-FFF2-40B4-BE49-F238E27FC236}">
              <a16:creationId xmlns:a16="http://schemas.microsoft.com/office/drawing/2014/main" id="{97190AF3-C164-4CC4-BAC4-7FD0685D680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694" name="Text Box 1">
          <a:extLst>
            <a:ext uri="{FF2B5EF4-FFF2-40B4-BE49-F238E27FC236}">
              <a16:creationId xmlns:a16="http://schemas.microsoft.com/office/drawing/2014/main" id="{7665531C-E00F-4CCB-A43E-A1D732D7223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95" name="Text Box 1">
          <a:extLst>
            <a:ext uri="{FF2B5EF4-FFF2-40B4-BE49-F238E27FC236}">
              <a16:creationId xmlns:a16="http://schemas.microsoft.com/office/drawing/2014/main" id="{DD6E37D2-173E-419A-8662-E992E719627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696" name="Text Box 1">
          <a:extLst>
            <a:ext uri="{FF2B5EF4-FFF2-40B4-BE49-F238E27FC236}">
              <a16:creationId xmlns:a16="http://schemas.microsoft.com/office/drawing/2014/main" id="{48C68CE3-4369-4D3E-9B95-D20347AF9AC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97" name="Text Box 1">
          <a:extLst>
            <a:ext uri="{FF2B5EF4-FFF2-40B4-BE49-F238E27FC236}">
              <a16:creationId xmlns:a16="http://schemas.microsoft.com/office/drawing/2014/main" id="{9D1E5DF8-1E18-4FA7-ACF7-86DDC753516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698" name="Text Box 1">
          <a:extLst>
            <a:ext uri="{FF2B5EF4-FFF2-40B4-BE49-F238E27FC236}">
              <a16:creationId xmlns:a16="http://schemas.microsoft.com/office/drawing/2014/main" id="{31894FDC-5F2B-47F3-B89D-7C654D4DFC9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699" name="Text Box 1">
          <a:extLst>
            <a:ext uri="{FF2B5EF4-FFF2-40B4-BE49-F238E27FC236}">
              <a16:creationId xmlns:a16="http://schemas.microsoft.com/office/drawing/2014/main" id="{95540699-AAF9-48E4-8CE6-3D3A1A83C9B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00" name="Text Box 1">
          <a:extLst>
            <a:ext uri="{FF2B5EF4-FFF2-40B4-BE49-F238E27FC236}">
              <a16:creationId xmlns:a16="http://schemas.microsoft.com/office/drawing/2014/main" id="{4F682B7C-A0A9-4450-B32C-150F7E613FE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01" name="Text Box 1">
          <a:extLst>
            <a:ext uri="{FF2B5EF4-FFF2-40B4-BE49-F238E27FC236}">
              <a16:creationId xmlns:a16="http://schemas.microsoft.com/office/drawing/2014/main" id="{C971753E-2B77-4BC6-BA43-9183620DD5A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02" name="Text Box 1">
          <a:extLst>
            <a:ext uri="{FF2B5EF4-FFF2-40B4-BE49-F238E27FC236}">
              <a16:creationId xmlns:a16="http://schemas.microsoft.com/office/drawing/2014/main" id="{623C2C7C-1FFF-4291-B3D1-16B12D6C051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03" name="Text Box 1">
          <a:extLst>
            <a:ext uri="{FF2B5EF4-FFF2-40B4-BE49-F238E27FC236}">
              <a16:creationId xmlns:a16="http://schemas.microsoft.com/office/drawing/2014/main" id="{2B43BA39-C74D-4191-ABA0-0B79A91D4A2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04" name="Text Box 1">
          <a:extLst>
            <a:ext uri="{FF2B5EF4-FFF2-40B4-BE49-F238E27FC236}">
              <a16:creationId xmlns:a16="http://schemas.microsoft.com/office/drawing/2014/main" id="{84377B75-9C66-4491-A40A-12F5238F097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05" name="Text Box 1">
          <a:extLst>
            <a:ext uri="{FF2B5EF4-FFF2-40B4-BE49-F238E27FC236}">
              <a16:creationId xmlns:a16="http://schemas.microsoft.com/office/drawing/2014/main" id="{B2665CFB-A796-4DCC-BF4D-042CF9647B2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06" name="Text Box 1">
          <a:extLst>
            <a:ext uri="{FF2B5EF4-FFF2-40B4-BE49-F238E27FC236}">
              <a16:creationId xmlns:a16="http://schemas.microsoft.com/office/drawing/2014/main" id="{8CDEC6C0-5676-4801-9A41-CE829857B41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07" name="Text Box 1">
          <a:extLst>
            <a:ext uri="{FF2B5EF4-FFF2-40B4-BE49-F238E27FC236}">
              <a16:creationId xmlns:a16="http://schemas.microsoft.com/office/drawing/2014/main" id="{A02A6508-8E2E-4211-803F-368ED9F18B0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08" name="Text Box 1">
          <a:extLst>
            <a:ext uri="{FF2B5EF4-FFF2-40B4-BE49-F238E27FC236}">
              <a16:creationId xmlns:a16="http://schemas.microsoft.com/office/drawing/2014/main" id="{BC78A61A-254A-41C0-B575-31BA28645E2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09" name="Text Box 1">
          <a:extLst>
            <a:ext uri="{FF2B5EF4-FFF2-40B4-BE49-F238E27FC236}">
              <a16:creationId xmlns:a16="http://schemas.microsoft.com/office/drawing/2014/main" id="{41DEB984-F7AA-4BCA-BCFD-6EC82958DD1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10" name="Text Box 1">
          <a:extLst>
            <a:ext uri="{FF2B5EF4-FFF2-40B4-BE49-F238E27FC236}">
              <a16:creationId xmlns:a16="http://schemas.microsoft.com/office/drawing/2014/main" id="{6C33C7B7-7047-4815-A999-BC27C5640F0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11" name="Text Box 1">
          <a:extLst>
            <a:ext uri="{FF2B5EF4-FFF2-40B4-BE49-F238E27FC236}">
              <a16:creationId xmlns:a16="http://schemas.microsoft.com/office/drawing/2014/main" id="{1CF64091-8882-4F0B-8FF1-C0E666EBE7E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12" name="Text Box 1">
          <a:extLst>
            <a:ext uri="{FF2B5EF4-FFF2-40B4-BE49-F238E27FC236}">
              <a16:creationId xmlns:a16="http://schemas.microsoft.com/office/drawing/2014/main" id="{3F3584DA-C048-4862-819A-24ABB96D53F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13" name="Text Box 1">
          <a:extLst>
            <a:ext uri="{FF2B5EF4-FFF2-40B4-BE49-F238E27FC236}">
              <a16:creationId xmlns:a16="http://schemas.microsoft.com/office/drawing/2014/main" id="{0BBC6A90-77B1-4168-A539-CC9C139AEB4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14" name="Text Box 1">
          <a:extLst>
            <a:ext uri="{FF2B5EF4-FFF2-40B4-BE49-F238E27FC236}">
              <a16:creationId xmlns:a16="http://schemas.microsoft.com/office/drawing/2014/main" id="{19D1D529-7631-4EC2-8873-AAD377B42EF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15" name="Text Box 1">
          <a:extLst>
            <a:ext uri="{FF2B5EF4-FFF2-40B4-BE49-F238E27FC236}">
              <a16:creationId xmlns:a16="http://schemas.microsoft.com/office/drawing/2014/main" id="{D6675636-5D1B-4990-9438-2C7E265A921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16" name="Text Box 1">
          <a:extLst>
            <a:ext uri="{FF2B5EF4-FFF2-40B4-BE49-F238E27FC236}">
              <a16:creationId xmlns:a16="http://schemas.microsoft.com/office/drawing/2014/main" id="{1DB03513-2464-4F0E-ABB2-91E043D5458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17" name="Text Box 1">
          <a:extLst>
            <a:ext uri="{FF2B5EF4-FFF2-40B4-BE49-F238E27FC236}">
              <a16:creationId xmlns:a16="http://schemas.microsoft.com/office/drawing/2014/main" id="{527D3FC5-BD63-420B-9833-998EC53DC2F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18" name="Text Box 1">
          <a:extLst>
            <a:ext uri="{FF2B5EF4-FFF2-40B4-BE49-F238E27FC236}">
              <a16:creationId xmlns:a16="http://schemas.microsoft.com/office/drawing/2014/main" id="{C572684B-7F85-45C6-B6AA-2EF2BCAB725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19" name="Text Box 1">
          <a:extLst>
            <a:ext uri="{FF2B5EF4-FFF2-40B4-BE49-F238E27FC236}">
              <a16:creationId xmlns:a16="http://schemas.microsoft.com/office/drawing/2014/main" id="{F558EC6E-FF81-4CD6-B07A-69B8A29A77A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20" name="Text Box 1">
          <a:extLst>
            <a:ext uri="{FF2B5EF4-FFF2-40B4-BE49-F238E27FC236}">
              <a16:creationId xmlns:a16="http://schemas.microsoft.com/office/drawing/2014/main" id="{ACFFA806-1B4F-47A8-9903-46D165D995D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21" name="Text Box 1">
          <a:extLst>
            <a:ext uri="{FF2B5EF4-FFF2-40B4-BE49-F238E27FC236}">
              <a16:creationId xmlns:a16="http://schemas.microsoft.com/office/drawing/2014/main" id="{4F307A3C-3862-4513-AA8E-78C2EB69D43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22" name="Text Box 1">
          <a:extLst>
            <a:ext uri="{FF2B5EF4-FFF2-40B4-BE49-F238E27FC236}">
              <a16:creationId xmlns:a16="http://schemas.microsoft.com/office/drawing/2014/main" id="{774442CC-34FD-4D51-A957-AE34B6E19E6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23" name="Text Box 1">
          <a:extLst>
            <a:ext uri="{FF2B5EF4-FFF2-40B4-BE49-F238E27FC236}">
              <a16:creationId xmlns:a16="http://schemas.microsoft.com/office/drawing/2014/main" id="{BCAFB917-0720-4DC2-8A18-400F760E871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24" name="Text Box 1">
          <a:extLst>
            <a:ext uri="{FF2B5EF4-FFF2-40B4-BE49-F238E27FC236}">
              <a16:creationId xmlns:a16="http://schemas.microsoft.com/office/drawing/2014/main" id="{1348E1B2-41E3-4E73-8F16-AA53205DA0E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25" name="Text Box 1">
          <a:extLst>
            <a:ext uri="{FF2B5EF4-FFF2-40B4-BE49-F238E27FC236}">
              <a16:creationId xmlns:a16="http://schemas.microsoft.com/office/drawing/2014/main" id="{24DD28A9-F853-449E-823F-CE2B4082FB9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26" name="Text Box 1">
          <a:extLst>
            <a:ext uri="{FF2B5EF4-FFF2-40B4-BE49-F238E27FC236}">
              <a16:creationId xmlns:a16="http://schemas.microsoft.com/office/drawing/2014/main" id="{3984EFE7-FBAD-47D5-BE32-D554D981BAC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27" name="Text Box 1">
          <a:extLst>
            <a:ext uri="{FF2B5EF4-FFF2-40B4-BE49-F238E27FC236}">
              <a16:creationId xmlns:a16="http://schemas.microsoft.com/office/drawing/2014/main" id="{A2BAE823-E4A4-4849-97AE-AEB0932D6AD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28" name="Text Box 1">
          <a:extLst>
            <a:ext uri="{FF2B5EF4-FFF2-40B4-BE49-F238E27FC236}">
              <a16:creationId xmlns:a16="http://schemas.microsoft.com/office/drawing/2014/main" id="{BDAE4EAC-9CB5-4757-9063-4CC64CE74F3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729" name="Text Box 1">
          <a:extLst>
            <a:ext uri="{FF2B5EF4-FFF2-40B4-BE49-F238E27FC236}">
              <a16:creationId xmlns:a16="http://schemas.microsoft.com/office/drawing/2014/main" id="{98A4753A-E084-4C58-9587-C5B43BC450F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30" name="Text Box 1">
          <a:extLst>
            <a:ext uri="{FF2B5EF4-FFF2-40B4-BE49-F238E27FC236}">
              <a16:creationId xmlns:a16="http://schemas.microsoft.com/office/drawing/2014/main" id="{86F0402D-E870-430A-B887-DD16E1C3CEA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31" name="Text Box 1">
          <a:extLst>
            <a:ext uri="{FF2B5EF4-FFF2-40B4-BE49-F238E27FC236}">
              <a16:creationId xmlns:a16="http://schemas.microsoft.com/office/drawing/2014/main" id="{6BCFF78F-4B3E-44EC-83F5-F2B76032AE8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32" name="Text Box 1">
          <a:extLst>
            <a:ext uri="{FF2B5EF4-FFF2-40B4-BE49-F238E27FC236}">
              <a16:creationId xmlns:a16="http://schemas.microsoft.com/office/drawing/2014/main" id="{24067D6B-BC54-4967-B3A5-AD87853F8D5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33" name="Text Box 1">
          <a:extLst>
            <a:ext uri="{FF2B5EF4-FFF2-40B4-BE49-F238E27FC236}">
              <a16:creationId xmlns:a16="http://schemas.microsoft.com/office/drawing/2014/main" id="{11B6B31B-E238-4E81-9E84-1C98498FE57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34" name="Text Box 1">
          <a:extLst>
            <a:ext uri="{FF2B5EF4-FFF2-40B4-BE49-F238E27FC236}">
              <a16:creationId xmlns:a16="http://schemas.microsoft.com/office/drawing/2014/main" id="{B7AF6E5E-96B8-4CA8-A275-E06D1FFCE6D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35" name="Text Box 1">
          <a:extLst>
            <a:ext uri="{FF2B5EF4-FFF2-40B4-BE49-F238E27FC236}">
              <a16:creationId xmlns:a16="http://schemas.microsoft.com/office/drawing/2014/main" id="{048953F3-2AB1-4BE2-B3B9-02ACE09AFC5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36" name="Text Box 1">
          <a:extLst>
            <a:ext uri="{FF2B5EF4-FFF2-40B4-BE49-F238E27FC236}">
              <a16:creationId xmlns:a16="http://schemas.microsoft.com/office/drawing/2014/main" id="{9432B93D-D5DB-40BE-A420-ADF400173E4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37" name="Text Box 1">
          <a:extLst>
            <a:ext uri="{FF2B5EF4-FFF2-40B4-BE49-F238E27FC236}">
              <a16:creationId xmlns:a16="http://schemas.microsoft.com/office/drawing/2014/main" id="{93B9BFB5-E8A2-46F3-A8A1-68A764FB0B6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38" name="Text Box 1">
          <a:extLst>
            <a:ext uri="{FF2B5EF4-FFF2-40B4-BE49-F238E27FC236}">
              <a16:creationId xmlns:a16="http://schemas.microsoft.com/office/drawing/2014/main" id="{B9CCC5A3-A214-4DEA-84C6-6BFFCB5A64C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39" name="Text Box 1">
          <a:extLst>
            <a:ext uri="{FF2B5EF4-FFF2-40B4-BE49-F238E27FC236}">
              <a16:creationId xmlns:a16="http://schemas.microsoft.com/office/drawing/2014/main" id="{1A818ADE-AFD5-4830-BF9C-F31B1419C3A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40" name="Text Box 1">
          <a:extLst>
            <a:ext uri="{FF2B5EF4-FFF2-40B4-BE49-F238E27FC236}">
              <a16:creationId xmlns:a16="http://schemas.microsoft.com/office/drawing/2014/main" id="{9386DCC2-17FB-4D43-89B0-F2AFE4F38DA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41" name="Text Box 1">
          <a:extLst>
            <a:ext uri="{FF2B5EF4-FFF2-40B4-BE49-F238E27FC236}">
              <a16:creationId xmlns:a16="http://schemas.microsoft.com/office/drawing/2014/main" id="{00D4C3DD-2464-4176-A652-BE5679DC63F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42" name="Text Box 1">
          <a:extLst>
            <a:ext uri="{FF2B5EF4-FFF2-40B4-BE49-F238E27FC236}">
              <a16:creationId xmlns:a16="http://schemas.microsoft.com/office/drawing/2014/main" id="{D741F0A3-3FF0-43AE-96FC-FA97BD31E00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43" name="Text Box 1">
          <a:extLst>
            <a:ext uri="{FF2B5EF4-FFF2-40B4-BE49-F238E27FC236}">
              <a16:creationId xmlns:a16="http://schemas.microsoft.com/office/drawing/2014/main" id="{4ECDA99A-9DAE-482D-8F64-5A56C53DC47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44" name="Text Box 1">
          <a:extLst>
            <a:ext uri="{FF2B5EF4-FFF2-40B4-BE49-F238E27FC236}">
              <a16:creationId xmlns:a16="http://schemas.microsoft.com/office/drawing/2014/main" id="{7AE343A1-9169-40AC-B928-BF56045F9CF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45" name="Text Box 1">
          <a:extLst>
            <a:ext uri="{FF2B5EF4-FFF2-40B4-BE49-F238E27FC236}">
              <a16:creationId xmlns:a16="http://schemas.microsoft.com/office/drawing/2014/main" id="{77624005-4149-4C2A-9B4D-B4AD9C8F4C9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46" name="Text Box 1">
          <a:extLst>
            <a:ext uri="{FF2B5EF4-FFF2-40B4-BE49-F238E27FC236}">
              <a16:creationId xmlns:a16="http://schemas.microsoft.com/office/drawing/2014/main" id="{E46520AD-68E1-4FE2-A831-7BADC35F0DC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47" name="Text Box 1">
          <a:extLst>
            <a:ext uri="{FF2B5EF4-FFF2-40B4-BE49-F238E27FC236}">
              <a16:creationId xmlns:a16="http://schemas.microsoft.com/office/drawing/2014/main" id="{05CC21E3-F2BB-4EEB-9F1E-A648C342592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48" name="Text Box 1">
          <a:extLst>
            <a:ext uri="{FF2B5EF4-FFF2-40B4-BE49-F238E27FC236}">
              <a16:creationId xmlns:a16="http://schemas.microsoft.com/office/drawing/2014/main" id="{A9BA6786-F279-4DBF-B8AF-34264ABE751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49" name="Text Box 1">
          <a:extLst>
            <a:ext uri="{FF2B5EF4-FFF2-40B4-BE49-F238E27FC236}">
              <a16:creationId xmlns:a16="http://schemas.microsoft.com/office/drawing/2014/main" id="{5D65F25A-B98A-4E8D-BB4E-AA93D965B9D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50" name="Text Box 1">
          <a:extLst>
            <a:ext uri="{FF2B5EF4-FFF2-40B4-BE49-F238E27FC236}">
              <a16:creationId xmlns:a16="http://schemas.microsoft.com/office/drawing/2014/main" id="{1229CFEE-A22C-4E8B-B624-C88CE1263E4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51" name="Text Box 1">
          <a:extLst>
            <a:ext uri="{FF2B5EF4-FFF2-40B4-BE49-F238E27FC236}">
              <a16:creationId xmlns:a16="http://schemas.microsoft.com/office/drawing/2014/main" id="{3BAC7661-AE15-4502-A041-8ECA6CAE38C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52" name="Text Box 1">
          <a:extLst>
            <a:ext uri="{FF2B5EF4-FFF2-40B4-BE49-F238E27FC236}">
              <a16:creationId xmlns:a16="http://schemas.microsoft.com/office/drawing/2014/main" id="{58AA17DB-B356-49CE-9169-C840C8D780D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53" name="Text Box 1">
          <a:extLst>
            <a:ext uri="{FF2B5EF4-FFF2-40B4-BE49-F238E27FC236}">
              <a16:creationId xmlns:a16="http://schemas.microsoft.com/office/drawing/2014/main" id="{96E936CA-D6E5-4EE7-B7AE-68CE87CDB07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54" name="Text Box 1">
          <a:extLst>
            <a:ext uri="{FF2B5EF4-FFF2-40B4-BE49-F238E27FC236}">
              <a16:creationId xmlns:a16="http://schemas.microsoft.com/office/drawing/2014/main" id="{5492F1D5-FAAC-4B7F-92CA-28B08A1BCE1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55" name="Text Box 1">
          <a:extLst>
            <a:ext uri="{FF2B5EF4-FFF2-40B4-BE49-F238E27FC236}">
              <a16:creationId xmlns:a16="http://schemas.microsoft.com/office/drawing/2014/main" id="{E8DA1971-DE1F-492B-BF0B-AE959457080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56" name="Text Box 1">
          <a:extLst>
            <a:ext uri="{FF2B5EF4-FFF2-40B4-BE49-F238E27FC236}">
              <a16:creationId xmlns:a16="http://schemas.microsoft.com/office/drawing/2014/main" id="{06A61785-18C1-4F19-B688-A712DC609A0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57" name="Text Box 1">
          <a:extLst>
            <a:ext uri="{FF2B5EF4-FFF2-40B4-BE49-F238E27FC236}">
              <a16:creationId xmlns:a16="http://schemas.microsoft.com/office/drawing/2014/main" id="{2FE825BB-973B-4F5F-9B04-1B67B591BF0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58" name="Text Box 1">
          <a:extLst>
            <a:ext uri="{FF2B5EF4-FFF2-40B4-BE49-F238E27FC236}">
              <a16:creationId xmlns:a16="http://schemas.microsoft.com/office/drawing/2014/main" id="{20005228-2FB8-4812-97A0-6E606331FFD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59" name="Text Box 1">
          <a:extLst>
            <a:ext uri="{FF2B5EF4-FFF2-40B4-BE49-F238E27FC236}">
              <a16:creationId xmlns:a16="http://schemas.microsoft.com/office/drawing/2014/main" id="{B203A749-82C5-40F7-A6D3-F665512DCDB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60" name="Text Box 1">
          <a:extLst>
            <a:ext uri="{FF2B5EF4-FFF2-40B4-BE49-F238E27FC236}">
              <a16:creationId xmlns:a16="http://schemas.microsoft.com/office/drawing/2014/main" id="{B663BABC-9190-45D3-BF65-3E6CB2D7295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61" name="Text Box 1">
          <a:extLst>
            <a:ext uri="{FF2B5EF4-FFF2-40B4-BE49-F238E27FC236}">
              <a16:creationId xmlns:a16="http://schemas.microsoft.com/office/drawing/2014/main" id="{1F153D16-7B9F-441B-830D-BB4472D1904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62" name="Text Box 1">
          <a:extLst>
            <a:ext uri="{FF2B5EF4-FFF2-40B4-BE49-F238E27FC236}">
              <a16:creationId xmlns:a16="http://schemas.microsoft.com/office/drawing/2014/main" id="{A780DCB9-BB1D-4EC4-B755-3A745613B6D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63" name="Text Box 1">
          <a:extLst>
            <a:ext uri="{FF2B5EF4-FFF2-40B4-BE49-F238E27FC236}">
              <a16:creationId xmlns:a16="http://schemas.microsoft.com/office/drawing/2014/main" id="{1FF4C7F4-1043-4415-84C8-5B514812F6F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64" name="Text Box 1">
          <a:extLst>
            <a:ext uri="{FF2B5EF4-FFF2-40B4-BE49-F238E27FC236}">
              <a16:creationId xmlns:a16="http://schemas.microsoft.com/office/drawing/2014/main" id="{FD02F274-18D5-40AE-B4A6-C22637A0E6C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65" name="Text Box 1">
          <a:extLst>
            <a:ext uri="{FF2B5EF4-FFF2-40B4-BE49-F238E27FC236}">
              <a16:creationId xmlns:a16="http://schemas.microsoft.com/office/drawing/2014/main" id="{D3A411B4-E319-4765-9E8A-DEAB6518206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66" name="Text Box 1">
          <a:extLst>
            <a:ext uri="{FF2B5EF4-FFF2-40B4-BE49-F238E27FC236}">
              <a16:creationId xmlns:a16="http://schemas.microsoft.com/office/drawing/2014/main" id="{F8E8E288-78DD-4618-9D53-952926C4411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67" name="Text Box 1">
          <a:extLst>
            <a:ext uri="{FF2B5EF4-FFF2-40B4-BE49-F238E27FC236}">
              <a16:creationId xmlns:a16="http://schemas.microsoft.com/office/drawing/2014/main" id="{8DF238EC-EECF-4C57-8919-9D94B5777F7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68" name="Text Box 1">
          <a:extLst>
            <a:ext uri="{FF2B5EF4-FFF2-40B4-BE49-F238E27FC236}">
              <a16:creationId xmlns:a16="http://schemas.microsoft.com/office/drawing/2014/main" id="{0CF30276-7E5F-4F9B-86F6-606CCFAA980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69" name="Text Box 1">
          <a:extLst>
            <a:ext uri="{FF2B5EF4-FFF2-40B4-BE49-F238E27FC236}">
              <a16:creationId xmlns:a16="http://schemas.microsoft.com/office/drawing/2014/main" id="{59FC54DC-FF6C-470D-BABF-16EBA448938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70" name="Text Box 1">
          <a:extLst>
            <a:ext uri="{FF2B5EF4-FFF2-40B4-BE49-F238E27FC236}">
              <a16:creationId xmlns:a16="http://schemas.microsoft.com/office/drawing/2014/main" id="{7685D7D1-8C46-472B-ACEA-94FD49B7C2E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71" name="Text Box 1">
          <a:extLst>
            <a:ext uri="{FF2B5EF4-FFF2-40B4-BE49-F238E27FC236}">
              <a16:creationId xmlns:a16="http://schemas.microsoft.com/office/drawing/2014/main" id="{99CE9E34-92D1-43E6-A8FE-7B6591DE7A1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72" name="Text Box 1">
          <a:extLst>
            <a:ext uri="{FF2B5EF4-FFF2-40B4-BE49-F238E27FC236}">
              <a16:creationId xmlns:a16="http://schemas.microsoft.com/office/drawing/2014/main" id="{CA50AE13-DBA3-47E4-A4E2-63BB4757822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73" name="Text Box 1">
          <a:extLst>
            <a:ext uri="{FF2B5EF4-FFF2-40B4-BE49-F238E27FC236}">
              <a16:creationId xmlns:a16="http://schemas.microsoft.com/office/drawing/2014/main" id="{67648C78-894E-4F20-B033-557E54CDC68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774" name="Text Box 1">
          <a:extLst>
            <a:ext uri="{FF2B5EF4-FFF2-40B4-BE49-F238E27FC236}">
              <a16:creationId xmlns:a16="http://schemas.microsoft.com/office/drawing/2014/main" id="{373EFC2F-7793-40D7-9EEA-D41F1F9DFE7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775" name="Text Box 1">
          <a:extLst>
            <a:ext uri="{FF2B5EF4-FFF2-40B4-BE49-F238E27FC236}">
              <a16:creationId xmlns:a16="http://schemas.microsoft.com/office/drawing/2014/main" id="{765E4FC6-4284-4309-8E10-76350AAF9DD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776" name="Text Box 1">
          <a:extLst>
            <a:ext uri="{FF2B5EF4-FFF2-40B4-BE49-F238E27FC236}">
              <a16:creationId xmlns:a16="http://schemas.microsoft.com/office/drawing/2014/main" id="{BB3CA7BF-4576-49F9-BF19-DD6D62CC358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777" name="Text Box 1">
          <a:extLst>
            <a:ext uri="{FF2B5EF4-FFF2-40B4-BE49-F238E27FC236}">
              <a16:creationId xmlns:a16="http://schemas.microsoft.com/office/drawing/2014/main" id="{AE78587F-6E8C-46FD-A072-6B1642268AA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78" name="Text Box 1">
          <a:extLst>
            <a:ext uri="{FF2B5EF4-FFF2-40B4-BE49-F238E27FC236}">
              <a16:creationId xmlns:a16="http://schemas.microsoft.com/office/drawing/2014/main" id="{C513DEC3-5432-4577-950C-544C6D0DC3D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79" name="Text Box 1">
          <a:extLst>
            <a:ext uri="{FF2B5EF4-FFF2-40B4-BE49-F238E27FC236}">
              <a16:creationId xmlns:a16="http://schemas.microsoft.com/office/drawing/2014/main" id="{27274808-760B-486C-A09E-FDE2377FC8B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80" name="Text Box 1">
          <a:extLst>
            <a:ext uri="{FF2B5EF4-FFF2-40B4-BE49-F238E27FC236}">
              <a16:creationId xmlns:a16="http://schemas.microsoft.com/office/drawing/2014/main" id="{AE0055F7-7FD4-4CAC-A80C-EA9793EC86E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81" name="Text Box 1">
          <a:extLst>
            <a:ext uri="{FF2B5EF4-FFF2-40B4-BE49-F238E27FC236}">
              <a16:creationId xmlns:a16="http://schemas.microsoft.com/office/drawing/2014/main" id="{B05875F5-BCCB-4523-9C98-B6A22590E77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82" name="Text Box 1">
          <a:extLst>
            <a:ext uri="{FF2B5EF4-FFF2-40B4-BE49-F238E27FC236}">
              <a16:creationId xmlns:a16="http://schemas.microsoft.com/office/drawing/2014/main" id="{FB660514-F617-4028-90AC-5BD27AC4EEB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83" name="Text Box 1">
          <a:extLst>
            <a:ext uri="{FF2B5EF4-FFF2-40B4-BE49-F238E27FC236}">
              <a16:creationId xmlns:a16="http://schemas.microsoft.com/office/drawing/2014/main" id="{8D05E677-38B7-43EC-A6C9-034D44F04A6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84" name="Text Box 1">
          <a:extLst>
            <a:ext uri="{FF2B5EF4-FFF2-40B4-BE49-F238E27FC236}">
              <a16:creationId xmlns:a16="http://schemas.microsoft.com/office/drawing/2014/main" id="{B388564B-B959-47F7-B71A-3FF5B5FD39A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85" name="Text Box 1">
          <a:extLst>
            <a:ext uri="{FF2B5EF4-FFF2-40B4-BE49-F238E27FC236}">
              <a16:creationId xmlns:a16="http://schemas.microsoft.com/office/drawing/2014/main" id="{DC09AA10-E99A-4702-A13E-FE013ECC906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86" name="Text Box 1">
          <a:extLst>
            <a:ext uri="{FF2B5EF4-FFF2-40B4-BE49-F238E27FC236}">
              <a16:creationId xmlns:a16="http://schemas.microsoft.com/office/drawing/2014/main" id="{F0EA80A2-5F40-4316-8E88-C9EA0C66142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87" name="Text Box 1">
          <a:extLst>
            <a:ext uri="{FF2B5EF4-FFF2-40B4-BE49-F238E27FC236}">
              <a16:creationId xmlns:a16="http://schemas.microsoft.com/office/drawing/2014/main" id="{FBEFCB5D-1D15-45AD-B3D3-583426B2486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88" name="Text Box 1">
          <a:extLst>
            <a:ext uri="{FF2B5EF4-FFF2-40B4-BE49-F238E27FC236}">
              <a16:creationId xmlns:a16="http://schemas.microsoft.com/office/drawing/2014/main" id="{26BA8AE3-2C37-4DF4-9000-B34CF29B876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89" name="Text Box 1">
          <a:extLst>
            <a:ext uri="{FF2B5EF4-FFF2-40B4-BE49-F238E27FC236}">
              <a16:creationId xmlns:a16="http://schemas.microsoft.com/office/drawing/2014/main" id="{823E461A-AAD8-4059-BD71-5EED307242C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90" name="Text Box 1">
          <a:extLst>
            <a:ext uri="{FF2B5EF4-FFF2-40B4-BE49-F238E27FC236}">
              <a16:creationId xmlns:a16="http://schemas.microsoft.com/office/drawing/2014/main" id="{B31F0693-AE7E-44D4-BFB9-10EFA680C1C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91" name="Text Box 1">
          <a:extLst>
            <a:ext uri="{FF2B5EF4-FFF2-40B4-BE49-F238E27FC236}">
              <a16:creationId xmlns:a16="http://schemas.microsoft.com/office/drawing/2014/main" id="{D351E3F4-7BD4-453B-B515-A7FC631F6C5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92" name="Text Box 1">
          <a:extLst>
            <a:ext uri="{FF2B5EF4-FFF2-40B4-BE49-F238E27FC236}">
              <a16:creationId xmlns:a16="http://schemas.microsoft.com/office/drawing/2014/main" id="{ACF8DB3D-6702-4E4A-A779-CF152FE8120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93" name="Text Box 1">
          <a:extLst>
            <a:ext uri="{FF2B5EF4-FFF2-40B4-BE49-F238E27FC236}">
              <a16:creationId xmlns:a16="http://schemas.microsoft.com/office/drawing/2014/main" id="{7C7B9253-1055-40DD-9F4C-4F54D8D63B8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94" name="Text Box 1">
          <a:extLst>
            <a:ext uri="{FF2B5EF4-FFF2-40B4-BE49-F238E27FC236}">
              <a16:creationId xmlns:a16="http://schemas.microsoft.com/office/drawing/2014/main" id="{86ED2C9B-956A-46F7-920F-73CED896C36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95" name="Text Box 1">
          <a:extLst>
            <a:ext uri="{FF2B5EF4-FFF2-40B4-BE49-F238E27FC236}">
              <a16:creationId xmlns:a16="http://schemas.microsoft.com/office/drawing/2014/main" id="{99274456-33F9-4CDC-BDA0-871BFC9D841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796" name="Text Box 1">
          <a:extLst>
            <a:ext uri="{FF2B5EF4-FFF2-40B4-BE49-F238E27FC236}">
              <a16:creationId xmlns:a16="http://schemas.microsoft.com/office/drawing/2014/main" id="{0084F8A7-86D7-4A54-99D0-5444A4C4F2E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797" name="Text Box 1">
          <a:extLst>
            <a:ext uri="{FF2B5EF4-FFF2-40B4-BE49-F238E27FC236}">
              <a16:creationId xmlns:a16="http://schemas.microsoft.com/office/drawing/2014/main" id="{5C640BD0-D61F-4349-A1FE-055669782ED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98" name="Text Box 1">
          <a:extLst>
            <a:ext uri="{FF2B5EF4-FFF2-40B4-BE49-F238E27FC236}">
              <a16:creationId xmlns:a16="http://schemas.microsoft.com/office/drawing/2014/main" id="{E6464EA1-898D-4924-9042-EC4D1B47A33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799" name="Text Box 1">
          <a:extLst>
            <a:ext uri="{FF2B5EF4-FFF2-40B4-BE49-F238E27FC236}">
              <a16:creationId xmlns:a16="http://schemas.microsoft.com/office/drawing/2014/main" id="{AE512F65-94C3-49B9-8053-D2F73D5700F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00" name="Text Box 1">
          <a:extLst>
            <a:ext uri="{FF2B5EF4-FFF2-40B4-BE49-F238E27FC236}">
              <a16:creationId xmlns:a16="http://schemas.microsoft.com/office/drawing/2014/main" id="{D6627B10-4229-4A26-B87B-11391F920DA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01" name="Text Box 1">
          <a:extLst>
            <a:ext uri="{FF2B5EF4-FFF2-40B4-BE49-F238E27FC236}">
              <a16:creationId xmlns:a16="http://schemas.microsoft.com/office/drawing/2014/main" id="{DF30B76B-1C42-4836-AB8D-BB8502DC64B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02" name="Text Box 1">
          <a:extLst>
            <a:ext uri="{FF2B5EF4-FFF2-40B4-BE49-F238E27FC236}">
              <a16:creationId xmlns:a16="http://schemas.microsoft.com/office/drawing/2014/main" id="{8CCF4834-AC22-4F29-8D76-9E88230913D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03" name="Text Box 1">
          <a:extLst>
            <a:ext uri="{FF2B5EF4-FFF2-40B4-BE49-F238E27FC236}">
              <a16:creationId xmlns:a16="http://schemas.microsoft.com/office/drawing/2014/main" id="{43101308-ACE9-43A9-BEFE-4BCFE27744E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04" name="Text Box 1">
          <a:extLst>
            <a:ext uri="{FF2B5EF4-FFF2-40B4-BE49-F238E27FC236}">
              <a16:creationId xmlns:a16="http://schemas.microsoft.com/office/drawing/2014/main" id="{7092A055-1E54-492B-BE92-E8C8C1E2CEC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05" name="Text Box 1">
          <a:extLst>
            <a:ext uri="{FF2B5EF4-FFF2-40B4-BE49-F238E27FC236}">
              <a16:creationId xmlns:a16="http://schemas.microsoft.com/office/drawing/2014/main" id="{B75B69A7-2150-4D31-BCDF-349DB02170D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06" name="Text Box 1">
          <a:extLst>
            <a:ext uri="{FF2B5EF4-FFF2-40B4-BE49-F238E27FC236}">
              <a16:creationId xmlns:a16="http://schemas.microsoft.com/office/drawing/2014/main" id="{777866C7-26AE-44BA-B50A-D1D42725B16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07" name="Text Box 1">
          <a:extLst>
            <a:ext uri="{FF2B5EF4-FFF2-40B4-BE49-F238E27FC236}">
              <a16:creationId xmlns:a16="http://schemas.microsoft.com/office/drawing/2014/main" id="{86415FD7-151E-4CBE-B46C-4A281653F72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08" name="Text Box 1">
          <a:extLst>
            <a:ext uri="{FF2B5EF4-FFF2-40B4-BE49-F238E27FC236}">
              <a16:creationId xmlns:a16="http://schemas.microsoft.com/office/drawing/2014/main" id="{5DC8368C-1479-4E1C-A34D-973AA9116AE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09" name="Text Box 1">
          <a:extLst>
            <a:ext uri="{FF2B5EF4-FFF2-40B4-BE49-F238E27FC236}">
              <a16:creationId xmlns:a16="http://schemas.microsoft.com/office/drawing/2014/main" id="{3A4AFE6E-735B-418A-AD0A-FD4B5BF543E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10" name="Text Box 1">
          <a:extLst>
            <a:ext uri="{FF2B5EF4-FFF2-40B4-BE49-F238E27FC236}">
              <a16:creationId xmlns:a16="http://schemas.microsoft.com/office/drawing/2014/main" id="{27901ADF-D771-4B7A-B514-1AB8167B105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11" name="Text Box 1">
          <a:extLst>
            <a:ext uri="{FF2B5EF4-FFF2-40B4-BE49-F238E27FC236}">
              <a16:creationId xmlns:a16="http://schemas.microsoft.com/office/drawing/2014/main" id="{21DC9EAE-0C82-45C2-AFC8-304B0A057AE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12" name="Text Box 1">
          <a:extLst>
            <a:ext uri="{FF2B5EF4-FFF2-40B4-BE49-F238E27FC236}">
              <a16:creationId xmlns:a16="http://schemas.microsoft.com/office/drawing/2014/main" id="{4C9701D7-3FDA-4428-9C33-A175DEE3F81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13" name="Text Box 1">
          <a:extLst>
            <a:ext uri="{FF2B5EF4-FFF2-40B4-BE49-F238E27FC236}">
              <a16:creationId xmlns:a16="http://schemas.microsoft.com/office/drawing/2014/main" id="{80308F30-350F-4495-AC59-A65248D2CFC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14" name="Text Box 1">
          <a:extLst>
            <a:ext uri="{FF2B5EF4-FFF2-40B4-BE49-F238E27FC236}">
              <a16:creationId xmlns:a16="http://schemas.microsoft.com/office/drawing/2014/main" id="{DBBF44EC-57F4-4B9F-9B21-3237D3B02E2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15" name="Text Box 1">
          <a:extLst>
            <a:ext uri="{FF2B5EF4-FFF2-40B4-BE49-F238E27FC236}">
              <a16:creationId xmlns:a16="http://schemas.microsoft.com/office/drawing/2014/main" id="{242B25B9-7AB6-4135-8148-62873F3B252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16" name="Text Box 1">
          <a:extLst>
            <a:ext uri="{FF2B5EF4-FFF2-40B4-BE49-F238E27FC236}">
              <a16:creationId xmlns:a16="http://schemas.microsoft.com/office/drawing/2014/main" id="{32E77E0D-2DB8-4101-B7B9-DACFA112474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43</xdr:row>
      <xdr:rowOff>57150</xdr:rowOff>
    </xdr:to>
    <xdr:sp macro="" textlink="">
      <xdr:nvSpPr>
        <xdr:cNvPr id="6817" name="Text Box 1">
          <a:extLst>
            <a:ext uri="{FF2B5EF4-FFF2-40B4-BE49-F238E27FC236}">
              <a16:creationId xmlns:a16="http://schemas.microsoft.com/office/drawing/2014/main" id="{B72E3DA8-BF51-43D1-90DB-8C7A1A0A89E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818" name="Text Box 1">
          <a:extLst>
            <a:ext uri="{FF2B5EF4-FFF2-40B4-BE49-F238E27FC236}">
              <a16:creationId xmlns:a16="http://schemas.microsoft.com/office/drawing/2014/main" id="{E1427B3A-9498-484F-90E4-5C615B020ED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19" name="Text Box 1">
          <a:extLst>
            <a:ext uri="{FF2B5EF4-FFF2-40B4-BE49-F238E27FC236}">
              <a16:creationId xmlns:a16="http://schemas.microsoft.com/office/drawing/2014/main" id="{B73486A6-06D9-4496-8320-1FF3E70B2F4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820" name="Text Box 1">
          <a:extLst>
            <a:ext uri="{FF2B5EF4-FFF2-40B4-BE49-F238E27FC236}">
              <a16:creationId xmlns:a16="http://schemas.microsoft.com/office/drawing/2014/main" id="{5A360330-1C5A-4365-A4A1-208B6A6DB58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21" name="Text Box 1">
          <a:extLst>
            <a:ext uri="{FF2B5EF4-FFF2-40B4-BE49-F238E27FC236}">
              <a16:creationId xmlns:a16="http://schemas.microsoft.com/office/drawing/2014/main" id="{806C0291-F549-4BF2-9D78-3AD8560C61F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22" name="Text Box 1">
          <a:extLst>
            <a:ext uri="{FF2B5EF4-FFF2-40B4-BE49-F238E27FC236}">
              <a16:creationId xmlns:a16="http://schemas.microsoft.com/office/drawing/2014/main" id="{E828495A-C54A-47EE-BDE2-82670F7665A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23" name="Text Box 1">
          <a:extLst>
            <a:ext uri="{FF2B5EF4-FFF2-40B4-BE49-F238E27FC236}">
              <a16:creationId xmlns:a16="http://schemas.microsoft.com/office/drawing/2014/main" id="{52112F32-10D3-42D7-8A21-4508E442F42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24" name="Text Box 1">
          <a:extLst>
            <a:ext uri="{FF2B5EF4-FFF2-40B4-BE49-F238E27FC236}">
              <a16:creationId xmlns:a16="http://schemas.microsoft.com/office/drawing/2014/main" id="{7FF44A86-EDC4-46F0-884A-E1DA0FE9B2C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25" name="Text Box 1">
          <a:extLst>
            <a:ext uri="{FF2B5EF4-FFF2-40B4-BE49-F238E27FC236}">
              <a16:creationId xmlns:a16="http://schemas.microsoft.com/office/drawing/2014/main" id="{7D64A4E3-816C-430D-A585-C8638BFF9B8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826" name="Text Box 1">
          <a:extLst>
            <a:ext uri="{FF2B5EF4-FFF2-40B4-BE49-F238E27FC236}">
              <a16:creationId xmlns:a16="http://schemas.microsoft.com/office/drawing/2014/main" id="{386157EC-FC15-49BD-8C2F-AB50CBD1DAA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27" name="Text Box 1">
          <a:extLst>
            <a:ext uri="{FF2B5EF4-FFF2-40B4-BE49-F238E27FC236}">
              <a16:creationId xmlns:a16="http://schemas.microsoft.com/office/drawing/2014/main" id="{865083A7-D743-4820-8286-33C00E3F2EA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828" name="Text Box 1">
          <a:extLst>
            <a:ext uri="{FF2B5EF4-FFF2-40B4-BE49-F238E27FC236}">
              <a16:creationId xmlns:a16="http://schemas.microsoft.com/office/drawing/2014/main" id="{F9D3A887-7FE7-4357-9F5B-29F606D3365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29" name="Text Box 1">
          <a:extLst>
            <a:ext uri="{FF2B5EF4-FFF2-40B4-BE49-F238E27FC236}">
              <a16:creationId xmlns:a16="http://schemas.microsoft.com/office/drawing/2014/main" id="{C7793E04-286F-4015-8BC1-13B0E53D661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30" name="Text Box 1">
          <a:extLst>
            <a:ext uri="{FF2B5EF4-FFF2-40B4-BE49-F238E27FC236}">
              <a16:creationId xmlns:a16="http://schemas.microsoft.com/office/drawing/2014/main" id="{BFBF9792-ED71-4E0C-B8BD-306F01F9DF2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31" name="Text Box 1">
          <a:extLst>
            <a:ext uri="{FF2B5EF4-FFF2-40B4-BE49-F238E27FC236}">
              <a16:creationId xmlns:a16="http://schemas.microsoft.com/office/drawing/2014/main" id="{E416E0F2-346D-4929-8B3B-B073D37A9CD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32" name="Text Box 1">
          <a:extLst>
            <a:ext uri="{FF2B5EF4-FFF2-40B4-BE49-F238E27FC236}">
              <a16:creationId xmlns:a16="http://schemas.microsoft.com/office/drawing/2014/main" id="{31DDF218-1367-46B7-84AF-B248EF611D3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33" name="Text Box 1">
          <a:extLst>
            <a:ext uri="{FF2B5EF4-FFF2-40B4-BE49-F238E27FC236}">
              <a16:creationId xmlns:a16="http://schemas.microsoft.com/office/drawing/2014/main" id="{5F286AF2-7D67-4446-85CD-00F7938D92D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834" name="Text Box 1">
          <a:extLst>
            <a:ext uri="{FF2B5EF4-FFF2-40B4-BE49-F238E27FC236}">
              <a16:creationId xmlns:a16="http://schemas.microsoft.com/office/drawing/2014/main" id="{0B454B67-77A6-47E5-8586-7363F3771A4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35" name="Text Box 1">
          <a:extLst>
            <a:ext uri="{FF2B5EF4-FFF2-40B4-BE49-F238E27FC236}">
              <a16:creationId xmlns:a16="http://schemas.microsoft.com/office/drawing/2014/main" id="{13F7FA1C-C82F-4AA9-BF0F-10100C37833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836" name="Text Box 1">
          <a:extLst>
            <a:ext uri="{FF2B5EF4-FFF2-40B4-BE49-F238E27FC236}">
              <a16:creationId xmlns:a16="http://schemas.microsoft.com/office/drawing/2014/main" id="{F338A33E-B534-4C9C-8B71-F41BA03DB10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37" name="Text Box 1">
          <a:extLst>
            <a:ext uri="{FF2B5EF4-FFF2-40B4-BE49-F238E27FC236}">
              <a16:creationId xmlns:a16="http://schemas.microsoft.com/office/drawing/2014/main" id="{59EDA58B-9D39-471D-A966-6505AA0B666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38" name="Text Box 1">
          <a:extLst>
            <a:ext uri="{FF2B5EF4-FFF2-40B4-BE49-F238E27FC236}">
              <a16:creationId xmlns:a16="http://schemas.microsoft.com/office/drawing/2014/main" id="{08DAFFE7-254A-4EB8-A655-B418C81B542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39" name="Text Box 1">
          <a:extLst>
            <a:ext uri="{FF2B5EF4-FFF2-40B4-BE49-F238E27FC236}">
              <a16:creationId xmlns:a16="http://schemas.microsoft.com/office/drawing/2014/main" id="{6E43E8F1-1CE7-4A10-82AF-453003333A4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40" name="Text Box 1">
          <a:extLst>
            <a:ext uri="{FF2B5EF4-FFF2-40B4-BE49-F238E27FC236}">
              <a16:creationId xmlns:a16="http://schemas.microsoft.com/office/drawing/2014/main" id="{386C2631-EDAC-4439-8499-DB6F63B1F98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41" name="Text Box 1">
          <a:extLst>
            <a:ext uri="{FF2B5EF4-FFF2-40B4-BE49-F238E27FC236}">
              <a16:creationId xmlns:a16="http://schemas.microsoft.com/office/drawing/2014/main" id="{666079FB-14BD-433C-9313-8F4E2E852D9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842" name="Text Box 1">
          <a:extLst>
            <a:ext uri="{FF2B5EF4-FFF2-40B4-BE49-F238E27FC236}">
              <a16:creationId xmlns:a16="http://schemas.microsoft.com/office/drawing/2014/main" id="{8BE38998-0470-4D14-AECD-0ED99ED2490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43" name="Text Box 1">
          <a:extLst>
            <a:ext uri="{FF2B5EF4-FFF2-40B4-BE49-F238E27FC236}">
              <a16:creationId xmlns:a16="http://schemas.microsoft.com/office/drawing/2014/main" id="{91D1EF77-0035-4385-9BE4-652E30371F4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844" name="Text Box 1">
          <a:extLst>
            <a:ext uri="{FF2B5EF4-FFF2-40B4-BE49-F238E27FC236}">
              <a16:creationId xmlns:a16="http://schemas.microsoft.com/office/drawing/2014/main" id="{8831B6BC-C248-4703-AB2B-9C677865D1D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45" name="Text Box 1">
          <a:extLst>
            <a:ext uri="{FF2B5EF4-FFF2-40B4-BE49-F238E27FC236}">
              <a16:creationId xmlns:a16="http://schemas.microsoft.com/office/drawing/2014/main" id="{9A3BC2F2-743F-4A5E-BD62-137420231AA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46" name="Text Box 1">
          <a:extLst>
            <a:ext uri="{FF2B5EF4-FFF2-40B4-BE49-F238E27FC236}">
              <a16:creationId xmlns:a16="http://schemas.microsoft.com/office/drawing/2014/main" id="{61428A53-57B9-4CB0-ACA8-1F8F1DF4B7AB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47" name="Text Box 1">
          <a:extLst>
            <a:ext uri="{FF2B5EF4-FFF2-40B4-BE49-F238E27FC236}">
              <a16:creationId xmlns:a16="http://schemas.microsoft.com/office/drawing/2014/main" id="{DF05E316-B5DF-4F9D-8B58-4D32B4D3FC9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48" name="Text Box 1">
          <a:extLst>
            <a:ext uri="{FF2B5EF4-FFF2-40B4-BE49-F238E27FC236}">
              <a16:creationId xmlns:a16="http://schemas.microsoft.com/office/drawing/2014/main" id="{0C9067C1-A134-477A-A2ED-56E48A0D42C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49" name="Text Box 1">
          <a:extLst>
            <a:ext uri="{FF2B5EF4-FFF2-40B4-BE49-F238E27FC236}">
              <a16:creationId xmlns:a16="http://schemas.microsoft.com/office/drawing/2014/main" id="{C35587BB-B057-41AF-B75D-C2B4CCC85F7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850" name="Text Box 1">
          <a:extLst>
            <a:ext uri="{FF2B5EF4-FFF2-40B4-BE49-F238E27FC236}">
              <a16:creationId xmlns:a16="http://schemas.microsoft.com/office/drawing/2014/main" id="{072374AD-CCA5-4717-8842-96A558C86F1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51" name="Text Box 1">
          <a:extLst>
            <a:ext uri="{FF2B5EF4-FFF2-40B4-BE49-F238E27FC236}">
              <a16:creationId xmlns:a16="http://schemas.microsoft.com/office/drawing/2014/main" id="{994FAC84-16D8-4EE9-9D9C-46A9013D8C3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104775</xdr:rowOff>
    </xdr:to>
    <xdr:sp macro="" textlink="">
      <xdr:nvSpPr>
        <xdr:cNvPr id="6852" name="Text Box 1">
          <a:extLst>
            <a:ext uri="{FF2B5EF4-FFF2-40B4-BE49-F238E27FC236}">
              <a16:creationId xmlns:a16="http://schemas.microsoft.com/office/drawing/2014/main" id="{398DEA7B-53E6-4629-887D-7BF6AFFCAC8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53" name="Text Box 1">
          <a:extLst>
            <a:ext uri="{FF2B5EF4-FFF2-40B4-BE49-F238E27FC236}">
              <a16:creationId xmlns:a16="http://schemas.microsoft.com/office/drawing/2014/main" id="{570DB69C-17BD-4B74-8F95-6F7DF05ECFC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54" name="Text Box 1">
          <a:extLst>
            <a:ext uri="{FF2B5EF4-FFF2-40B4-BE49-F238E27FC236}">
              <a16:creationId xmlns:a16="http://schemas.microsoft.com/office/drawing/2014/main" id="{3EA236D9-BD1B-4D30-BD74-E67B4873BB6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55" name="Text Box 1">
          <a:extLst>
            <a:ext uri="{FF2B5EF4-FFF2-40B4-BE49-F238E27FC236}">
              <a16:creationId xmlns:a16="http://schemas.microsoft.com/office/drawing/2014/main" id="{B8EABFC2-A6E5-47F8-B05F-20E214AEE9A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56" name="Text Box 1">
          <a:extLst>
            <a:ext uri="{FF2B5EF4-FFF2-40B4-BE49-F238E27FC236}">
              <a16:creationId xmlns:a16="http://schemas.microsoft.com/office/drawing/2014/main" id="{C576B42C-131B-4DCF-B2E2-9418504CE4E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57" name="Text Box 1">
          <a:extLst>
            <a:ext uri="{FF2B5EF4-FFF2-40B4-BE49-F238E27FC236}">
              <a16:creationId xmlns:a16="http://schemas.microsoft.com/office/drawing/2014/main" id="{4F711777-B3AC-4C43-937D-F1354865836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58" name="Text Box 1">
          <a:extLst>
            <a:ext uri="{FF2B5EF4-FFF2-40B4-BE49-F238E27FC236}">
              <a16:creationId xmlns:a16="http://schemas.microsoft.com/office/drawing/2014/main" id="{695DEA46-582B-4710-B5BD-8214D31A551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59" name="Text Box 1">
          <a:extLst>
            <a:ext uri="{FF2B5EF4-FFF2-40B4-BE49-F238E27FC236}">
              <a16:creationId xmlns:a16="http://schemas.microsoft.com/office/drawing/2014/main" id="{232440C7-2FFA-4343-B8D9-819E069C3FD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60" name="Text Box 1">
          <a:extLst>
            <a:ext uri="{FF2B5EF4-FFF2-40B4-BE49-F238E27FC236}">
              <a16:creationId xmlns:a16="http://schemas.microsoft.com/office/drawing/2014/main" id="{DB08E6F1-79D6-4D35-A2E9-76684A52F297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61" name="Text Box 1">
          <a:extLst>
            <a:ext uri="{FF2B5EF4-FFF2-40B4-BE49-F238E27FC236}">
              <a16:creationId xmlns:a16="http://schemas.microsoft.com/office/drawing/2014/main" id="{F251F5C0-1E31-43A2-B6DD-5D152492B3F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862" name="Text Box 1">
          <a:extLst>
            <a:ext uri="{FF2B5EF4-FFF2-40B4-BE49-F238E27FC236}">
              <a16:creationId xmlns:a16="http://schemas.microsoft.com/office/drawing/2014/main" id="{BE7FA7EE-46ED-4267-8B94-DE4ECB72A92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863" name="Text Box 1">
          <a:extLst>
            <a:ext uri="{FF2B5EF4-FFF2-40B4-BE49-F238E27FC236}">
              <a16:creationId xmlns:a16="http://schemas.microsoft.com/office/drawing/2014/main" id="{538080E7-ECC6-49CD-A8F5-07D545C5A58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864" name="Text Box 1">
          <a:extLst>
            <a:ext uri="{FF2B5EF4-FFF2-40B4-BE49-F238E27FC236}">
              <a16:creationId xmlns:a16="http://schemas.microsoft.com/office/drawing/2014/main" id="{FE193AC5-E1F0-4B93-A35D-45FD2DD0B95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865" name="Text Box 1">
          <a:extLst>
            <a:ext uri="{FF2B5EF4-FFF2-40B4-BE49-F238E27FC236}">
              <a16:creationId xmlns:a16="http://schemas.microsoft.com/office/drawing/2014/main" id="{8810D919-A431-4ABF-92E6-296677B0D06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66" name="Text Box 1">
          <a:extLst>
            <a:ext uri="{FF2B5EF4-FFF2-40B4-BE49-F238E27FC236}">
              <a16:creationId xmlns:a16="http://schemas.microsoft.com/office/drawing/2014/main" id="{CDB1446F-E4C2-44D9-93EB-EFA69514759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67" name="Text Box 1">
          <a:extLst>
            <a:ext uri="{FF2B5EF4-FFF2-40B4-BE49-F238E27FC236}">
              <a16:creationId xmlns:a16="http://schemas.microsoft.com/office/drawing/2014/main" id="{EED9464D-8362-4D8A-82C3-54A2EF1C2A16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68" name="Text Box 1">
          <a:extLst>
            <a:ext uri="{FF2B5EF4-FFF2-40B4-BE49-F238E27FC236}">
              <a16:creationId xmlns:a16="http://schemas.microsoft.com/office/drawing/2014/main" id="{6F354F2A-8704-48BB-B10D-5E02C4281FE5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69" name="Text Box 1">
          <a:extLst>
            <a:ext uri="{FF2B5EF4-FFF2-40B4-BE49-F238E27FC236}">
              <a16:creationId xmlns:a16="http://schemas.microsoft.com/office/drawing/2014/main" id="{608B9D74-F980-4280-A342-EB080C83487A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70" name="Text Box 1">
          <a:extLst>
            <a:ext uri="{FF2B5EF4-FFF2-40B4-BE49-F238E27FC236}">
              <a16:creationId xmlns:a16="http://schemas.microsoft.com/office/drawing/2014/main" id="{CCA98BEB-57AB-4056-89E6-ED227F77EBD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71" name="Text Box 1">
          <a:extLst>
            <a:ext uri="{FF2B5EF4-FFF2-40B4-BE49-F238E27FC236}">
              <a16:creationId xmlns:a16="http://schemas.microsoft.com/office/drawing/2014/main" id="{AF750829-1ACC-4BCC-890E-F3F2A2E29802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72" name="Text Box 1">
          <a:extLst>
            <a:ext uri="{FF2B5EF4-FFF2-40B4-BE49-F238E27FC236}">
              <a16:creationId xmlns:a16="http://schemas.microsoft.com/office/drawing/2014/main" id="{11EF028F-62F3-455C-991C-DC3FF4A82124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73" name="Text Box 1">
          <a:extLst>
            <a:ext uri="{FF2B5EF4-FFF2-40B4-BE49-F238E27FC236}">
              <a16:creationId xmlns:a16="http://schemas.microsoft.com/office/drawing/2014/main" id="{A02A14B4-5440-4945-BE0D-ABE0B61AF22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74" name="Text Box 1">
          <a:extLst>
            <a:ext uri="{FF2B5EF4-FFF2-40B4-BE49-F238E27FC236}">
              <a16:creationId xmlns:a16="http://schemas.microsoft.com/office/drawing/2014/main" id="{EE579C55-1C33-4FF9-B419-F5E3A6EB523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75" name="Text Box 1">
          <a:extLst>
            <a:ext uri="{FF2B5EF4-FFF2-40B4-BE49-F238E27FC236}">
              <a16:creationId xmlns:a16="http://schemas.microsoft.com/office/drawing/2014/main" id="{69DB7DD9-5A8E-4826-B79A-D869BF201141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76" name="Text Box 1">
          <a:extLst>
            <a:ext uri="{FF2B5EF4-FFF2-40B4-BE49-F238E27FC236}">
              <a16:creationId xmlns:a16="http://schemas.microsoft.com/office/drawing/2014/main" id="{704DEA40-4ABE-4BF1-A04A-ACDBD4CAE22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77" name="Text Box 1">
          <a:extLst>
            <a:ext uri="{FF2B5EF4-FFF2-40B4-BE49-F238E27FC236}">
              <a16:creationId xmlns:a16="http://schemas.microsoft.com/office/drawing/2014/main" id="{C67634C9-B6B9-4FD3-AD92-F0860757939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878" name="Text Box 1">
          <a:extLst>
            <a:ext uri="{FF2B5EF4-FFF2-40B4-BE49-F238E27FC236}">
              <a16:creationId xmlns:a16="http://schemas.microsoft.com/office/drawing/2014/main" id="{09A3C070-9B15-4CE6-850F-9122644DD1D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879" name="Text Box 1">
          <a:extLst>
            <a:ext uri="{FF2B5EF4-FFF2-40B4-BE49-F238E27FC236}">
              <a16:creationId xmlns:a16="http://schemas.microsoft.com/office/drawing/2014/main" id="{9539ABCB-F2FF-4A92-BEC5-2BE6DC27F05E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880" name="Text Box 1">
          <a:extLst>
            <a:ext uri="{FF2B5EF4-FFF2-40B4-BE49-F238E27FC236}">
              <a16:creationId xmlns:a16="http://schemas.microsoft.com/office/drawing/2014/main" id="{CBD20F51-A4E6-405E-BA97-804B1C2EFE5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881" name="Text Box 1">
          <a:extLst>
            <a:ext uri="{FF2B5EF4-FFF2-40B4-BE49-F238E27FC236}">
              <a16:creationId xmlns:a16="http://schemas.microsoft.com/office/drawing/2014/main" id="{E4F27BFC-873B-43E1-B04F-026D052DB78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82" name="Text Box 1">
          <a:extLst>
            <a:ext uri="{FF2B5EF4-FFF2-40B4-BE49-F238E27FC236}">
              <a16:creationId xmlns:a16="http://schemas.microsoft.com/office/drawing/2014/main" id="{642ABD28-4C86-4072-B9BF-8D92E85796BC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83" name="Text Box 1">
          <a:extLst>
            <a:ext uri="{FF2B5EF4-FFF2-40B4-BE49-F238E27FC236}">
              <a16:creationId xmlns:a16="http://schemas.microsoft.com/office/drawing/2014/main" id="{F7507BF3-E1B2-4CE8-A8E7-06E27444F31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85725</xdr:rowOff>
    </xdr:to>
    <xdr:sp macro="" textlink="">
      <xdr:nvSpPr>
        <xdr:cNvPr id="6884" name="Text Box 1">
          <a:extLst>
            <a:ext uri="{FF2B5EF4-FFF2-40B4-BE49-F238E27FC236}">
              <a16:creationId xmlns:a16="http://schemas.microsoft.com/office/drawing/2014/main" id="{70C80981-D124-4A55-B8C8-20D23FB1580F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66675</xdr:rowOff>
    </xdr:to>
    <xdr:sp macro="" textlink="">
      <xdr:nvSpPr>
        <xdr:cNvPr id="6885" name="Text Box 1">
          <a:extLst>
            <a:ext uri="{FF2B5EF4-FFF2-40B4-BE49-F238E27FC236}">
              <a16:creationId xmlns:a16="http://schemas.microsoft.com/office/drawing/2014/main" id="{FB81D830-CF1D-428B-9A90-CDBF2775C373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886" name="Text Box 1">
          <a:extLst>
            <a:ext uri="{FF2B5EF4-FFF2-40B4-BE49-F238E27FC236}">
              <a16:creationId xmlns:a16="http://schemas.microsoft.com/office/drawing/2014/main" id="{A63AE735-1456-48E9-97D0-D1991CAE0A89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887" name="Text Box 1">
          <a:extLst>
            <a:ext uri="{FF2B5EF4-FFF2-40B4-BE49-F238E27FC236}">
              <a16:creationId xmlns:a16="http://schemas.microsoft.com/office/drawing/2014/main" id="{E829DDB3-3A4F-4B3B-B229-45A1829CBE0D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888" name="Text Box 1">
          <a:extLst>
            <a:ext uri="{FF2B5EF4-FFF2-40B4-BE49-F238E27FC236}">
              <a16:creationId xmlns:a16="http://schemas.microsoft.com/office/drawing/2014/main" id="{A01F483B-0756-4F38-9B1E-F7FD5E0C6020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41</xdr:row>
      <xdr:rowOff>0</xdr:rowOff>
    </xdr:from>
    <xdr:to>
      <xdr:col>0</xdr:col>
      <xdr:colOff>571500</xdr:colOff>
      <xdr:row>42</xdr:row>
      <xdr:rowOff>47625</xdr:rowOff>
    </xdr:to>
    <xdr:sp macro="" textlink="">
      <xdr:nvSpPr>
        <xdr:cNvPr id="6889" name="Text Box 1">
          <a:extLst>
            <a:ext uri="{FF2B5EF4-FFF2-40B4-BE49-F238E27FC236}">
              <a16:creationId xmlns:a16="http://schemas.microsoft.com/office/drawing/2014/main" id="{93EB5120-93CB-4B04-8082-4EA404FABDD8}"/>
            </a:ext>
          </a:extLst>
        </xdr:cNvPr>
        <xdr:cNvSpPr txBox="1">
          <a:spLocks noChangeArrowheads="1"/>
        </xdr:cNvSpPr>
      </xdr:nvSpPr>
      <xdr:spPr bwMode="auto">
        <a:xfrm>
          <a:off x="495300" y="653034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890" name="Text Box 1">
          <a:extLst>
            <a:ext uri="{FF2B5EF4-FFF2-40B4-BE49-F238E27FC236}">
              <a16:creationId xmlns:a16="http://schemas.microsoft.com/office/drawing/2014/main" id="{E44693FD-42C5-44AA-BE47-7988515AC8E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891" name="Text Box 1">
          <a:extLst>
            <a:ext uri="{FF2B5EF4-FFF2-40B4-BE49-F238E27FC236}">
              <a16:creationId xmlns:a16="http://schemas.microsoft.com/office/drawing/2014/main" id="{70506120-2278-4527-86B0-EBC63BABA00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892" name="Text Box 1">
          <a:extLst>
            <a:ext uri="{FF2B5EF4-FFF2-40B4-BE49-F238E27FC236}">
              <a16:creationId xmlns:a16="http://schemas.microsoft.com/office/drawing/2014/main" id="{93835ABE-B446-4D0B-8DAC-D7E72384F80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893" name="Text Box 1">
          <a:extLst>
            <a:ext uri="{FF2B5EF4-FFF2-40B4-BE49-F238E27FC236}">
              <a16:creationId xmlns:a16="http://schemas.microsoft.com/office/drawing/2014/main" id="{806952A7-8687-4E94-B011-2DDA76045FD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894" name="Text Box 1">
          <a:extLst>
            <a:ext uri="{FF2B5EF4-FFF2-40B4-BE49-F238E27FC236}">
              <a16:creationId xmlns:a16="http://schemas.microsoft.com/office/drawing/2014/main" id="{8B7115CF-E47F-4DCB-AA2D-5A8392F8062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895" name="Text Box 1">
          <a:extLst>
            <a:ext uri="{FF2B5EF4-FFF2-40B4-BE49-F238E27FC236}">
              <a16:creationId xmlns:a16="http://schemas.microsoft.com/office/drawing/2014/main" id="{53DD545C-60CB-4930-82BD-010A07262CE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896" name="Text Box 1">
          <a:extLst>
            <a:ext uri="{FF2B5EF4-FFF2-40B4-BE49-F238E27FC236}">
              <a16:creationId xmlns:a16="http://schemas.microsoft.com/office/drawing/2014/main" id="{E1CA6641-5EE0-4B6B-9A18-67380C2EAE8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897" name="Text Box 1">
          <a:extLst>
            <a:ext uri="{FF2B5EF4-FFF2-40B4-BE49-F238E27FC236}">
              <a16:creationId xmlns:a16="http://schemas.microsoft.com/office/drawing/2014/main" id="{5C26AC01-2F41-4F3E-A4FE-C699A41AFEE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898" name="Text Box 1">
          <a:extLst>
            <a:ext uri="{FF2B5EF4-FFF2-40B4-BE49-F238E27FC236}">
              <a16:creationId xmlns:a16="http://schemas.microsoft.com/office/drawing/2014/main" id="{3E358607-B53C-4FE9-A6CB-B1FD05CF384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899" name="Text Box 1">
          <a:extLst>
            <a:ext uri="{FF2B5EF4-FFF2-40B4-BE49-F238E27FC236}">
              <a16:creationId xmlns:a16="http://schemas.microsoft.com/office/drawing/2014/main" id="{0A2BA73E-8D99-427B-8992-4549DD8D653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00" name="Text Box 1">
          <a:extLst>
            <a:ext uri="{FF2B5EF4-FFF2-40B4-BE49-F238E27FC236}">
              <a16:creationId xmlns:a16="http://schemas.microsoft.com/office/drawing/2014/main" id="{FE60EEA7-2789-461B-B9BB-1E480AE8D0C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01" name="Text Box 1">
          <a:extLst>
            <a:ext uri="{FF2B5EF4-FFF2-40B4-BE49-F238E27FC236}">
              <a16:creationId xmlns:a16="http://schemas.microsoft.com/office/drawing/2014/main" id="{BADACF07-BD45-4DF5-A686-4DE1370D0C9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02" name="Text Box 1">
          <a:extLst>
            <a:ext uri="{FF2B5EF4-FFF2-40B4-BE49-F238E27FC236}">
              <a16:creationId xmlns:a16="http://schemas.microsoft.com/office/drawing/2014/main" id="{B233C733-5937-4113-A79C-2712E12C14A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03" name="Text Box 1">
          <a:extLst>
            <a:ext uri="{FF2B5EF4-FFF2-40B4-BE49-F238E27FC236}">
              <a16:creationId xmlns:a16="http://schemas.microsoft.com/office/drawing/2014/main" id="{A6E4A260-C618-4BE8-9D41-309A9C04898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04" name="Text Box 1">
          <a:extLst>
            <a:ext uri="{FF2B5EF4-FFF2-40B4-BE49-F238E27FC236}">
              <a16:creationId xmlns:a16="http://schemas.microsoft.com/office/drawing/2014/main" id="{E73FFFD0-F452-4CEC-A73E-76700BFF22B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05" name="Text Box 1">
          <a:extLst>
            <a:ext uri="{FF2B5EF4-FFF2-40B4-BE49-F238E27FC236}">
              <a16:creationId xmlns:a16="http://schemas.microsoft.com/office/drawing/2014/main" id="{5FA46B5C-2087-47E8-8223-18D3D39EE70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06" name="Text Box 1">
          <a:extLst>
            <a:ext uri="{FF2B5EF4-FFF2-40B4-BE49-F238E27FC236}">
              <a16:creationId xmlns:a16="http://schemas.microsoft.com/office/drawing/2014/main" id="{77842F3B-E1CB-4470-8C75-4592CA6263A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07" name="Text Box 1">
          <a:extLst>
            <a:ext uri="{FF2B5EF4-FFF2-40B4-BE49-F238E27FC236}">
              <a16:creationId xmlns:a16="http://schemas.microsoft.com/office/drawing/2014/main" id="{8558072B-4F18-4F8C-B011-98426208F44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08" name="Text Box 1">
          <a:extLst>
            <a:ext uri="{FF2B5EF4-FFF2-40B4-BE49-F238E27FC236}">
              <a16:creationId xmlns:a16="http://schemas.microsoft.com/office/drawing/2014/main" id="{304B502E-6E6D-4CA6-8DC0-C13FF794A3D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09" name="Text Box 1">
          <a:extLst>
            <a:ext uri="{FF2B5EF4-FFF2-40B4-BE49-F238E27FC236}">
              <a16:creationId xmlns:a16="http://schemas.microsoft.com/office/drawing/2014/main" id="{E96B2FF1-0FD1-4A32-9F91-0A66B82A427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10" name="Text Box 1">
          <a:extLst>
            <a:ext uri="{FF2B5EF4-FFF2-40B4-BE49-F238E27FC236}">
              <a16:creationId xmlns:a16="http://schemas.microsoft.com/office/drawing/2014/main" id="{F3BBDF7C-B541-44C3-A894-594071043DD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11" name="Text Box 1">
          <a:extLst>
            <a:ext uri="{FF2B5EF4-FFF2-40B4-BE49-F238E27FC236}">
              <a16:creationId xmlns:a16="http://schemas.microsoft.com/office/drawing/2014/main" id="{75E5408A-0A51-41BB-AD3A-F329D3931A3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12" name="Text Box 1">
          <a:extLst>
            <a:ext uri="{FF2B5EF4-FFF2-40B4-BE49-F238E27FC236}">
              <a16:creationId xmlns:a16="http://schemas.microsoft.com/office/drawing/2014/main" id="{887C77AF-09B7-4D6F-8F3E-F469C24A39A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13" name="Text Box 1">
          <a:extLst>
            <a:ext uri="{FF2B5EF4-FFF2-40B4-BE49-F238E27FC236}">
              <a16:creationId xmlns:a16="http://schemas.microsoft.com/office/drawing/2014/main" id="{49DBE759-F1C8-4F04-86E1-F8EFDF820C3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14" name="Text Box 1">
          <a:extLst>
            <a:ext uri="{FF2B5EF4-FFF2-40B4-BE49-F238E27FC236}">
              <a16:creationId xmlns:a16="http://schemas.microsoft.com/office/drawing/2014/main" id="{8B45B6B9-8369-4B6A-9BEE-44E3838BB02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15" name="Text Box 1">
          <a:extLst>
            <a:ext uri="{FF2B5EF4-FFF2-40B4-BE49-F238E27FC236}">
              <a16:creationId xmlns:a16="http://schemas.microsoft.com/office/drawing/2014/main" id="{3F51D9E0-4429-4798-A887-9B3C04B7F86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16" name="Text Box 1">
          <a:extLst>
            <a:ext uri="{FF2B5EF4-FFF2-40B4-BE49-F238E27FC236}">
              <a16:creationId xmlns:a16="http://schemas.microsoft.com/office/drawing/2014/main" id="{7E4CC013-4F6B-4C8F-9A3B-5D54433E322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17" name="Text Box 1">
          <a:extLst>
            <a:ext uri="{FF2B5EF4-FFF2-40B4-BE49-F238E27FC236}">
              <a16:creationId xmlns:a16="http://schemas.microsoft.com/office/drawing/2014/main" id="{315CEE6B-3860-40E2-8912-5E87A3C2DE6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18" name="Text Box 1">
          <a:extLst>
            <a:ext uri="{FF2B5EF4-FFF2-40B4-BE49-F238E27FC236}">
              <a16:creationId xmlns:a16="http://schemas.microsoft.com/office/drawing/2014/main" id="{4FCB0E23-9E88-4D7D-B7F8-EE86793D3C1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19" name="Text Box 1">
          <a:extLst>
            <a:ext uri="{FF2B5EF4-FFF2-40B4-BE49-F238E27FC236}">
              <a16:creationId xmlns:a16="http://schemas.microsoft.com/office/drawing/2014/main" id="{4B54DD6B-89D3-458A-B7A2-672E20D40E1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20" name="Text Box 1">
          <a:extLst>
            <a:ext uri="{FF2B5EF4-FFF2-40B4-BE49-F238E27FC236}">
              <a16:creationId xmlns:a16="http://schemas.microsoft.com/office/drawing/2014/main" id="{B73C1CD4-D2E6-4F06-9F83-AC1BE0A2143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21" name="Text Box 1">
          <a:extLst>
            <a:ext uri="{FF2B5EF4-FFF2-40B4-BE49-F238E27FC236}">
              <a16:creationId xmlns:a16="http://schemas.microsoft.com/office/drawing/2014/main" id="{0CC9A97D-EFD9-44FF-8CBF-4B9BB4E95AC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22" name="Text Box 1">
          <a:extLst>
            <a:ext uri="{FF2B5EF4-FFF2-40B4-BE49-F238E27FC236}">
              <a16:creationId xmlns:a16="http://schemas.microsoft.com/office/drawing/2014/main" id="{69F7EFD4-C4D8-4321-9495-A9DCD1C1C83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23" name="Text Box 1">
          <a:extLst>
            <a:ext uri="{FF2B5EF4-FFF2-40B4-BE49-F238E27FC236}">
              <a16:creationId xmlns:a16="http://schemas.microsoft.com/office/drawing/2014/main" id="{E9265BB9-F9E1-4947-A57B-B07594EBB32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24" name="Text Box 1">
          <a:extLst>
            <a:ext uri="{FF2B5EF4-FFF2-40B4-BE49-F238E27FC236}">
              <a16:creationId xmlns:a16="http://schemas.microsoft.com/office/drawing/2014/main" id="{89EAA824-FE1D-4D64-A149-E79BDC42B9B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25" name="Text Box 1">
          <a:extLst>
            <a:ext uri="{FF2B5EF4-FFF2-40B4-BE49-F238E27FC236}">
              <a16:creationId xmlns:a16="http://schemas.microsoft.com/office/drawing/2014/main" id="{B6AD82F0-3010-4C34-B275-11FD638634F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26" name="Text Box 1">
          <a:extLst>
            <a:ext uri="{FF2B5EF4-FFF2-40B4-BE49-F238E27FC236}">
              <a16:creationId xmlns:a16="http://schemas.microsoft.com/office/drawing/2014/main" id="{22843B8F-9382-4041-9EDE-9569886EBEB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27" name="Text Box 1">
          <a:extLst>
            <a:ext uri="{FF2B5EF4-FFF2-40B4-BE49-F238E27FC236}">
              <a16:creationId xmlns:a16="http://schemas.microsoft.com/office/drawing/2014/main" id="{BD74653A-C70A-43A4-844C-48F2B662DDB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28" name="Text Box 1">
          <a:extLst>
            <a:ext uri="{FF2B5EF4-FFF2-40B4-BE49-F238E27FC236}">
              <a16:creationId xmlns:a16="http://schemas.microsoft.com/office/drawing/2014/main" id="{F104EC7B-BA98-4C12-AFBD-34E49083E09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29" name="Text Box 1">
          <a:extLst>
            <a:ext uri="{FF2B5EF4-FFF2-40B4-BE49-F238E27FC236}">
              <a16:creationId xmlns:a16="http://schemas.microsoft.com/office/drawing/2014/main" id="{5D501D79-0E08-4AF1-89EE-463F3681B7E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30" name="Text Box 1">
          <a:extLst>
            <a:ext uri="{FF2B5EF4-FFF2-40B4-BE49-F238E27FC236}">
              <a16:creationId xmlns:a16="http://schemas.microsoft.com/office/drawing/2014/main" id="{34A1FE49-BD62-4FF9-84E6-5C02BC4C0F7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31" name="Text Box 1">
          <a:extLst>
            <a:ext uri="{FF2B5EF4-FFF2-40B4-BE49-F238E27FC236}">
              <a16:creationId xmlns:a16="http://schemas.microsoft.com/office/drawing/2014/main" id="{4D149337-5A63-4A48-B9BD-5E0B2911BFB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32" name="Text Box 1">
          <a:extLst>
            <a:ext uri="{FF2B5EF4-FFF2-40B4-BE49-F238E27FC236}">
              <a16:creationId xmlns:a16="http://schemas.microsoft.com/office/drawing/2014/main" id="{2B44A218-FE84-4BBB-8439-5B85BCE5DBC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33" name="Text Box 1">
          <a:extLst>
            <a:ext uri="{FF2B5EF4-FFF2-40B4-BE49-F238E27FC236}">
              <a16:creationId xmlns:a16="http://schemas.microsoft.com/office/drawing/2014/main" id="{6879F8D0-C226-4CC5-B0C2-6114C416727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34" name="Text Box 1">
          <a:extLst>
            <a:ext uri="{FF2B5EF4-FFF2-40B4-BE49-F238E27FC236}">
              <a16:creationId xmlns:a16="http://schemas.microsoft.com/office/drawing/2014/main" id="{4CEC197E-ECD3-4F90-AFC6-804219C395E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35" name="Text Box 1">
          <a:extLst>
            <a:ext uri="{FF2B5EF4-FFF2-40B4-BE49-F238E27FC236}">
              <a16:creationId xmlns:a16="http://schemas.microsoft.com/office/drawing/2014/main" id="{BB6A9591-473D-46A0-BD62-3F49110D7E6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36" name="Text Box 1">
          <a:extLst>
            <a:ext uri="{FF2B5EF4-FFF2-40B4-BE49-F238E27FC236}">
              <a16:creationId xmlns:a16="http://schemas.microsoft.com/office/drawing/2014/main" id="{309F24AE-3820-424E-A477-8ADBC6A4244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37" name="Text Box 1">
          <a:extLst>
            <a:ext uri="{FF2B5EF4-FFF2-40B4-BE49-F238E27FC236}">
              <a16:creationId xmlns:a16="http://schemas.microsoft.com/office/drawing/2014/main" id="{1EB8D217-ECBA-430A-A3A2-C40C0078CDA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38" name="Text Box 1">
          <a:extLst>
            <a:ext uri="{FF2B5EF4-FFF2-40B4-BE49-F238E27FC236}">
              <a16:creationId xmlns:a16="http://schemas.microsoft.com/office/drawing/2014/main" id="{9E5761F3-FD64-4032-8A78-641E6553055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39" name="Text Box 1">
          <a:extLst>
            <a:ext uri="{FF2B5EF4-FFF2-40B4-BE49-F238E27FC236}">
              <a16:creationId xmlns:a16="http://schemas.microsoft.com/office/drawing/2014/main" id="{4A35BBC4-7226-4B57-904B-74E8FEB106E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40" name="Text Box 1">
          <a:extLst>
            <a:ext uri="{FF2B5EF4-FFF2-40B4-BE49-F238E27FC236}">
              <a16:creationId xmlns:a16="http://schemas.microsoft.com/office/drawing/2014/main" id="{BC583F14-6DCE-4D97-BE86-C599E8D6345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41" name="Text Box 1">
          <a:extLst>
            <a:ext uri="{FF2B5EF4-FFF2-40B4-BE49-F238E27FC236}">
              <a16:creationId xmlns:a16="http://schemas.microsoft.com/office/drawing/2014/main" id="{CEE7376D-EEAB-4384-9B7C-C712FDB2EDF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42" name="Text Box 1">
          <a:extLst>
            <a:ext uri="{FF2B5EF4-FFF2-40B4-BE49-F238E27FC236}">
              <a16:creationId xmlns:a16="http://schemas.microsoft.com/office/drawing/2014/main" id="{7A827271-4938-4721-BBFB-CC21823D795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43" name="Text Box 1">
          <a:extLst>
            <a:ext uri="{FF2B5EF4-FFF2-40B4-BE49-F238E27FC236}">
              <a16:creationId xmlns:a16="http://schemas.microsoft.com/office/drawing/2014/main" id="{1F8F4C50-3204-4B96-9E52-87AFBBB0F22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44" name="Text Box 1">
          <a:extLst>
            <a:ext uri="{FF2B5EF4-FFF2-40B4-BE49-F238E27FC236}">
              <a16:creationId xmlns:a16="http://schemas.microsoft.com/office/drawing/2014/main" id="{16D358DD-5C8A-4EC0-B818-447920633AF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45" name="Text Box 1">
          <a:extLst>
            <a:ext uri="{FF2B5EF4-FFF2-40B4-BE49-F238E27FC236}">
              <a16:creationId xmlns:a16="http://schemas.microsoft.com/office/drawing/2014/main" id="{A5BB51BD-650F-433A-B20A-2D439950901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46" name="Text Box 1">
          <a:extLst>
            <a:ext uri="{FF2B5EF4-FFF2-40B4-BE49-F238E27FC236}">
              <a16:creationId xmlns:a16="http://schemas.microsoft.com/office/drawing/2014/main" id="{392F9C6B-46CB-40C9-8DAE-ED127388A38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47" name="Text Box 1">
          <a:extLst>
            <a:ext uri="{FF2B5EF4-FFF2-40B4-BE49-F238E27FC236}">
              <a16:creationId xmlns:a16="http://schemas.microsoft.com/office/drawing/2014/main" id="{97D8D67B-B015-46B2-A16D-BD313B6FDF7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48" name="Text Box 1">
          <a:extLst>
            <a:ext uri="{FF2B5EF4-FFF2-40B4-BE49-F238E27FC236}">
              <a16:creationId xmlns:a16="http://schemas.microsoft.com/office/drawing/2014/main" id="{883D2304-148D-4F35-BEF2-50C10E38CC8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49" name="Text Box 1">
          <a:extLst>
            <a:ext uri="{FF2B5EF4-FFF2-40B4-BE49-F238E27FC236}">
              <a16:creationId xmlns:a16="http://schemas.microsoft.com/office/drawing/2014/main" id="{42004285-B1ED-4D9F-A86E-168A51A7B16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50" name="Text Box 1">
          <a:extLst>
            <a:ext uri="{FF2B5EF4-FFF2-40B4-BE49-F238E27FC236}">
              <a16:creationId xmlns:a16="http://schemas.microsoft.com/office/drawing/2014/main" id="{F886AD82-3D32-480B-8AFF-93E72CE41FC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51" name="Text Box 1">
          <a:extLst>
            <a:ext uri="{FF2B5EF4-FFF2-40B4-BE49-F238E27FC236}">
              <a16:creationId xmlns:a16="http://schemas.microsoft.com/office/drawing/2014/main" id="{D3F4BE47-A1B6-4A02-9B6D-4754F3833FC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52" name="Text Box 1">
          <a:extLst>
            <a:ext uri="{FF2B5EF4-FFF2-40B4-BE49-F238E27FC236}">
              <a16:creationId xmlns:a16="http://schemas.microsoft.com/office/drawing/2014/main" id="{FA782970-EF9C-440A-B352-A9A8DADD177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6953" name="Text Box 1">
          <a:extLst>
            <a:ext uri="{FF2B5EF4-FFF2-40B4-BE49-F238E27FC236}">
              <a16:creationId xmlns:a16="http://schemas.microsoft.com/office/drawing/2014/main" id="{D77581F4-DC3D-4FC6-85CE-9FD4924C9E2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6954" name="Text Box 1">
          <a:extLst>
            <a:ext uri="{FF2B5EF4-FFF2-40B4-BE49-F238E27FC236}">
              <a16:creationId xmlns:a16="http://schemas.microsoft.com/office/drawing/2014/main" id="{822599A6-B260-4B69-8381-853FC413AFA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55" name="Text Box 1">
          <a:extLst>
            <a:ext uri="{FF2B5EF4-FFF2-40B4-BE49-F238E27FC236}">
              <a16:creationId xmlns:a16="http://schemas.microsoft.com/office/drawing/2014/main" id="{FDB5E2AB-9602-4F8A-84D4-7C20B27E0DA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6956" name="Text Box 1">
          <a:extLst>
            <a:ext uri="{FF2B5EF4-FFF2-40B4-BE49-F238E27FC236}">
              <a16:creationId xmlns:a16="http://schemas.microsoft.com/office/drawing/2014/main" id="{A0F868E5-0C8E-4E20-B97C-A48ABD0A22F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57" name="Text Box 1">
          <a:extLst>
            <a:ext uri="{FF2B5EF4-FFF2-40B4-BE49-F238E27FC236}">
              <a16:creationId xmlns:a16="http://schemas.microsoft.com/office/drawing/2014/main" id="{DE95BE09-C6D3-45BE-93AE-B26245426EA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6958" name="Text Box 1">
          <a:extLst>
            <a:ext uri="{FF2B5EF4-FFF2-40B4-BE49-F238E27FC236}">
              <a16:creationId xmlns:a16="http://schemas.microsoft.com/office/drawing/2014/main" id="{338CCAEB-5DEB-4F11-9DED-0A4157B4471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59" name="Text Box 1">
          <a:extLst>
            <a:ext uri="{FF2B5EF4-FFF2-40B4-BE49-F238E27FC236}">
              <a16:creationId xmlns:a16="http://schemas.microsoft.com/office/drawing/2014/main" id="{CD5A7A1B-274F-4E78-8816-8C4B16E5BD0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6960" name="Text Box 1">
          <a:extLst>
            <a:ext uri="{FF2B5EF4-FFF2-40B4-BE49-F238E27FC236}">
              <a16:creationId xmlns:a16="http://schemas.microsoft.com/office/drawing/2014/main" id="{83E3895C-2AE1-4947-87F9-BFC8373E0D3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61" name="Text Box 1">
          <a:extLst>
            <a:ext uri="{FF2B5EF4-FFF2-40B4-BE49-F238E27FC236}">
              <a16:creationId xmlns:a16="http://schemas.microsoft.com/office/drawing/2014/main" id="{937C53CF-220A-402F-BCDA-35C51A2241D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6962" name="Text Box 1">
          <a:extLst>
            <a:ext uri="{FF2B5EF4-FFF2-40B4-BE49-F238E27FC236}">
              <a16:creationId xmlns:a16="http://schemas.microsoft.com/office/drawing/2014/main" id="{3A72C439-E0F6-4495-B5AE-C4DC0ECB60E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63" name="Text Box 1">
          <a:extLst>
            <a:ext uri="{FF2B5EF4-FFF2-40B4-BE49-F238E27FC236}">
              <a16:creationId xmlns:a16="http://schemas.microsoft.com/office/drawing/2014/main" id="{BEDDA49E-F0DF-4909-AE9B-889567F7D84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6964" name="Text Box 1">
          <a:extLst>
            <a:ext uri="{FF2B5EF4-FFF2-40B4-BE49-F238E27FC236}">
              <a16:creationId xmlns:a16="http://schemas.microsoft.com/office/drawing/2014/main" id="{815D89D3-306E-4CEF-B153-9866507EA3C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65" name="Text Box 1">
          <a:extLst>
            <a:ext uri="{FF2B5EF4-FFF2-40B4-BE49-F238E27FC236}">
              <a16:creationId xmlns:a16="http://schemas.microsoft.com/office/drawing/2014/main" id="{EA4A25DC-E3A8-4D90-9A5E-D66A62845E6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66" name="Text Box 1">
          <a:extLst>
            <a:ext uri="{FF2B5EF4-FFF2-40B4-BE49-F238E27FC236}">
              <a16:creationId xmlns:a16="http://schemas.microsoft.com/office/drawing/2014/main" id="{C447EDD4-4F75-4CBC-BE78-DE3058DAF69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67" name="Text Box 1">
          <a:extLst>
            <a:ext uri="{FF2B5EF4-FFF2-40B4-BE49-F238E27FC236}">
              <a16:creationId xmlns:a16="http://schemas.microsoft.com/office/drawing/2014/main" id="{4B66A5E9-20FA-4DE5-9C84-200062436FB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68" name="Text Box 1">
          <a:extLst>
            <a:ext uri="{FF2B5EF4-FFF2-40B4-BE49-F238E27FC236}">
              <a16:creationId xmlns:a16="http://schemas.microsoft.com/office/drawing/2014/main" id="{0BF900F6-1995-480C-8BB2-E4E465F80C2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69" name="Text Box 1">
          <a:extLst>
            <a:ext uri="{FF2B5EF4-FFF2-40B4-BE49-F238E27FC236}">
              <a16:creationId xmlns:a16="http://schemas.microsoft.com/office/drawing/2014/main" id="{F075A96E-31B3-49AD-A900-C10E586C993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6970" name="Text Box 1">
          <a:extLst>
            <a:ext uri="{FF2B5EF4-FFF2-40B4-BE49-F238E27FC236}">
              <a16:creationId xmlns:a16="http://schemas.microsoft.com/office/drawing/2014/main" id="{8E8ECC3F-AA3C-497C-A498-B34F5E1D111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71" name="Text Box 1">
          <a:extLst>
            <a:ext uri="{FF2B5EF4-FFF2-40B4-BE49-F238E27FC236}">
              <a16:creationId xmlns:a16="http://schemas.microsoft.com/office/drawing/2014/main" id="{2EA1AE0F-E80D-474D-BC33-0A3C41AD071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6972" name="Text Box 1">
          <a:extLst>
            <a:ext uri="{FF2B5EF4-FFF2-40B4-BE49-F238E27FC236}">
              <a16:creationId xmlns:a16="http://schemas.microsoft.com/office/drawing/2014/main" id="{3C539D8D-3142-4E57-8292-1A5F16AA912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73" name="Text Box 1">
          <a:extLst>
            <a:ext uri="{FF2B5EF4-FFF2-40B4-BE49-F238E27FC236}">
              <a16:creationId xmlns:a16="http://schemas.microsoft.com/office/drawing/2014/main" id="{33B8279C-00D1-4981-B325-BA78401AD83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74" name="Text Box 1">
          <a:extLst>
            <a:ext uri="{FF2B5EF4-FFF2-40B4-BE49-F238E27FC236}">
              <a16:creationId xmlns:a16="http://schemas.microsoft.com/office/drawing/2014/main" id="{C8EF3C74-3020-4891-B364-04C2E3C4608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75" name="Text Box 1">
          <a:extLst>
            <a:ext uri="{FF2B5EF4-FFF2-40B4-BE49-F238E27FC236}">
              <a16:creationId xmlns:a16="http://schemas.microsoft.com/office/drawing/2014/main" id="{5EEB29A8-23B6-42B8-8BCE-B7BD3C7FEE1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76" name="Text Box 1">
          <a:extLst>
            <a:ext uri="{FF2B5EF4-FFF2-40B4-BE49-F238E27FC236}">
              <a16:creationId xmlns:a16="http://schemas.microsoft.com/office/drawing/2014/main" id="{4B17A0A9-9577-4C80-B53D-26071E4C923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77" name="Text Box 1">
          <a:extLst>
            <a:ext uri="{FF2B5EF4-FFF2-40B4-BE49-F238E27FC236}">
              <a16:creationId xmlns:a16="http://schemas.microsoft.com/office/drawing/2014/main" id="{C3214DC4-D767-44F8-A1DA-0493D43F02F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78" name="Text Box 1">
          <a:extLst>
            <a:ext uri="{FF2B5EF4-FFF2-40B4-BE49-F238E27FC236}">
              <a16:creationId xmlns:a16="http://schemas.microsoft.com/office/drawing/2014/main" id="{77F554B4-3222-4255-A486-7FD2E12FC59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79" name="Text Box 1">
          <a:extLst>
            <a:ext uri="{FF2B5EF4-FFF2-40B4-BE49-F238E27FC236}">
              <a16:creationId xmlns:a16="http://schemas.microsoft.com/office/drawing/2014/main" id="{C924D90C-A38A-44B3-A757-32610298082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80" name="Text Box 1">
          <a:extLst>
            <a:ext uri="{FF2B5EF4-FFF2-40B4-BE49-F238E27FC236}">
              <a16:creationId xmlns:a16="http://schemas.microsoft.com/office/drawing/2014/main" id="{EE78E2DB-042A-4A53-8046-E6E3C7B9F92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81" name="Text Box 1">
          <a:extLst>
            <a:ext uri="{FF2B5EF4-FFF2-40B4-BE49-F238E27FC236}">
              <a16:creationId xmlns:a16="http://schemas.microsoft.com/office/drawing/2014/main" id="{CA0B552F-B70F-4EFC-86BD-3C2216E8069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82" name="Text Box 1">
          <a:extLst>
            <a:ext uri="{FF2B5EF4-FFF2-40B4-BE49-F238E27FC236}">
              <a16:creationId xmlns:a16="http://schemas.microsoft.com/office/drawing/2014/main" id="{8C33913B-437C-43E0-A57D-6002E54614D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83" name="Text Box 1">
          <a:extLst>
            <a:ext uri="{FF2B5EF4-FFF2-40B4-BE49-F238E27FC236}">
              <a16:creationId xmlns:a16="http://schemas.microsoft.com/office/drawing/2014/main" id="{B567D1DE-BC22-435E-B5CA-108CD0AAAF2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84" name="Text Box 1">
          <a:extLst>
            <a:ext uri="{FF2B5EF4-FFF2-40B4-BE49-F238E27FC236}">
              <a16:creationId xmlns:a16="http://schemas.microsoft.com/office/drawing/2014/main" id="{897ED446-63B9-42BA-A89F-102F85A8CE7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85" name="Text Box 1">
          <a:extLst>
            <a:ext uri="{FF2B5EF4-FFF2-40B4-BE49-F238E27FC236}">
              <a16:creationId xmlns:a16="http://schemas.microsoft.com/office/drawing/2014/main" id="{9EFDA760-0DA1-4B72-8C76-B99D01E8E57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5D8B9F52-BFBC-4BBA-9319-BDBF45EBBF1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87" name="Text Box 1">
          <a:extLst>
            <a:ext uri="{FF2B5EF4-FFF2-40B4-BE49-F238E27FC236}">
              <a16:creationId xmlns:a16="http://schemas.microsoft.com/office/drawing/2014/main" id="{287AEC4D-99AD-4C9F-9987-00A6504206B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88" name="Text Box 1">
          <a:extLst>
            <a:ext uri="{FF2B5EF4-FFF2-40B4-BE49-F238E27FC236}">
              <a16:creationId xmlns:a16="http://schemas.microsoft.com/office/drawing/2014/main" id="{52A16F76-394B-4FB8-826E-3E468A99C30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89" name="Text Box 1">
          <a:extLst>
            <a:ext uri="{FF2B5EF4-FFF2-40B4-BE49-F238E27FC236}">
              <a16:creationId xmlns:a16="http://schemas.microsoft.com/office/drawing/2014/main" id="{11D22B06-3608-4E24-AED9-980B4E1CFB1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90" name="Text Box 1">
          <a:extLst>
            <a:ext uri="{FF2B5EF4-FFF2-40B4-BE49-F238E27FC236}">
              <a16:creationId xmlns:a16="http://schemas.microsoft.com/office/drawing/2014/main" id="{C1D2A1C7-2E41-4CC6-BB3D-A222B788FCC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91" name="Text Box 1">
          <a:extLst>
            <a:ext uri="{FF2B5EF4-FFF2-40B4-BE49-F238E27FC236}">
              <a16:creationId xmlns:a16="http://schemas.microsoft.com/office/drawing/2014/main" id="{5AD565E0-A0F4-491C-B056-9F4A2C8DFE7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92" name="Text Box 1">
          <a:extLst>
            <a:ext uri="{FF2B5EF4-FFF2-40B4-BE49-F238E27FC236}">
              <a16:creationId xmlns:a16="http://schemas.microsoft.com/office/drawing/2014/main" id="{4A38B8A5-C338-4486-87C1-33CF1B11E1C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6993" name="Text Box 1">
          <a:extLst>
            <a:ext uri="{FF2B5EF4-FFF2-40B4-BE49-F238E27FC236}">
              <a16:creationId xmlns:a16="http://schemas.microsoft.com/office/drawing/2014/main" id="{318A0F62-DD61-41C4-990C-925C7E3E918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6994" name="Text Box 1">
          <a:extLst>
            <a:ext uri="{FF2B5EF4-FFF2-40B4-BE49-F238E27FC236}">
              <a16:creationId xmlns:a16="http://schemas.microsoft.com/office/drawing/2014/main" id="{F875568F-194A-4E82-83F8-F7066AC778D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95" name="Text Box 1">
          <a:extLst>
            <a:ext uri="{FF2B5EF4-FFF2-40B4-BE49-F238E27FC236}">
              <a16:creationId xmlns:a16="http://schemas.microsoft.com/office/drawing/2014/main" id="{9BB234BF-BFE1-4BA1-B0A1-60DCC69192E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6996" name="Text Box 1">
          <a:extLst>
            <a:ext uri="{FF2B5EF4-FFF2-40B4-BE49-F238E27FC236}">
              <a16:creationId xmlns:a16="http://schemas.microsoft.com/office/drawing/2014/main" id="{19BCC6A9-522F-4276-855F-CA41C3F0711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6997" name="Text Box 1">
          <a:extLst>
            <a:ext uri="{FF2B5EF4-FFF2-40B4-BE49-F238E27FC236}">
              <a16:creationId xmlns:a16="http://schemas.microsoft.com/office/drawing/2014/main" id="{FA046C76-A17D-47D4-B350-AE18FEB1502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98" name="Text Box 1">
          <a:extLst>
            <a:ext uri="{FF2B5EF4-FFF2-40B4-BE49-F238E27FC236}">
              <a16:creationId xmlns:a16="http://schemas.microsoft.com/office/drawing/2014/main" id="{EEBB7A99-5FC2-486E-AE7D-549D2CDB212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6999" name="Text Box 1">
          <a:extLst>
            <a:ext uri="{FF2B5EF4-FFF2-40B4-BE49-F238E27FC236}">
              <a16:creationId xmlns:a16="http://schemas.microsoft.com/office/drawing/2014/main" id="{5D4B7A93-3217-4D76-A081-D60ACF891CB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00" name="Text Box 1">
          <a:extLst>
            <a:ext uri="{FF2B5EF4-FFF2-40B4-BE49-F238E27FC236}">
              <a16:creationId xmlns:a16="http://schemas.microsoft.com/office/drawing/2014/main" id="{2A211FC8-735D-4A4B-B149-E2B1F40EBBE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01" name="Text Box 1">
          <a:extLst>
            <a:ext uri="{FF2B5EF4-FFF2-40B4-BE49-F238E27FC236}">
              <a16:creationId xmlns:a16="http://schemas.microsoft.com/office/drawing/2014/main" id="{B1691062-A1FC-4FFA-89DD-EDF6BFC7A14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02" name="Text Box 1">
          <a:extLst>
            <a:ext uri="{FF2B5EF4-FFF2-40B4-BE49-F238E27FC236}">
              <a16:creationId xmlns:a16="http://schemas.microsoft.com/office/drawing/2014/main" id="{F9E4C656-FBFC-49CA-AEBD-7DE3633D2F0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03" name="Text Box 1">
          <a:extLst>
            <a:ext uri="{FF2B5EF4-FFF2-40B4-BE49-F238E27FC236}">
              <a16:creationId xmlns:a16="http://schemas.microsoft.com/office/drawing/2014/main" id="{914C0B81-5CC7-4CDE-8F01-1A0D5DBFA18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04" name="Text Box 1">
          <a:extLst>
            <a:ext uri="{FF2B5EF4-FFF2-40B4-BE49-F238E27FC236}">
              <a16:creationId xmlns:a16="http://schemas.microsoft.com/office/drawing/2014/main" id="{B28A0D35-F6A4-4F4A-9D91-AAADC86C64E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05" name="Text Box 1">
          <a:extLst>
            <a:ext uri="{FF2B5EF4-FFF2-40B4-BE49-F238E27FC236}">
              <a16:creationId xmlns:a16="http://schemas.microsoft.com/office/drawing/2014/main" id="{646F8571-B2B1-41F1-A5A9-5BACC89CC58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06" name="Text Box 1">
          <a:extLst>
            <a:ext uri="{FF2B5EF4-FFF2-40B4-BE49-F238E27FC236}">
              <a16:creationId xmlns:a16="http://schemas.microsoft.com/office/drawing/2014/main" id="{041D937A-1F2C-418B-896B-F7080FEEA19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07" name="Text Box 1">
          <a:extLst>
            <a:ext uri="{FF2B5EF4-FFF2-40B4-BE49-F238E27FC236}">
              <a16:creationId xmlns:a16="http://schemas.microsoft.com/office/drawing/2014/main" id="{064D15AB-3AD9-4F5C-9FE3-C359F26929E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08" name="Text Box 1">
          <a:extLst>
            <a:ext uri="{FF2B5EF4-FFF2-40B4-BE49-F238E27FC236}">
              <a16:creationId xmlns:a16="http://schemas.microsoft.com/office/drawing/2014/main" id="{0806174C-D340-43B1-AA64-1BB26FDBB19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09" name="Text Box 1">
          <a:extLst>
            <a:ext uri="{FF2B5EF4-FFF2-40B4-BE49-F238E27FC236}">
              <a16:creationId xmlns:a16="http://schemas.microsoft.com/office/drawing/2014/main" id="{DA000D7A-2C6D-4854-ABDB-DC256D089F1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10" name="Text Box 1">
          <a:extLst>
            <a:ext uri="{FF2B5EF4-FFF2-40B4-BE49-F238E27FC236}">
              <a16:creationId xmlns:a16="http://schemas.microsoft.com/office/drawing/2014/main" id="{544B1428-8E5D-4E69-AB44-E02C91952AF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11" name="Text Box 1">
          <a:extLst>
            <a:ext uri="{FF2B5EF4-FFF2-40B4-BE49-F238E27FC236}">
              <a16:creationId xmlns:a16="http://schemas.microsoft.com/office/drawing/2014/main" id="{5F7BE48D-0FEB-418F-9B4A-59F66B56DCC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12" name="Text Box 1">
          <a:extLst>
            <a:ext uri="{FF2B5EF4-FFF2-40B4-BE49-F238E27FC236}">
              <a16:creationId xmlns:a16="http://schemas.microsoft.com/office/drawing/2014/main" id="{8E29E992-6E95-40FB-84F1-CDFD2AB6FBF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13" name="Text Box 1">
          <a:extLst>
            <a:ext uri="{FF2B5EF4-FFF2-40B4-BE49-F238E27FC236}">
              <a16:creationId xmlns:a16="http://schemas.microsoft.com/office/drawing/2014/main" id="{5606334A-93A5-4B36-A20D-AD84801D46D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14" name="Text Box 1">
          <a:extLst>
            <a:ext uri="{FF2B5EF4-FFF2-40B4-BE49-F238E27FC236}">
              <a16:creationId xmlns:a16="http://schemas.microsoft.com/office/drawing/2014/main" id="{168B67EC-BE89-48F6-BD80-562B01D72FB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15" name="Text Box 1">
          <a:extLst>
            <a:ext uri="{FF2B5EF4-FFF2-40B4-BE49-F238E27FC236}">
              <a16:creationId xmlns:a16="http://schemas.microsoft.com/office/drawing/2014/main" id="{27FCF5C9-16D5-48F8-A769-6F35905EC4E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16" name="Text Box 1">
          <a:extLst>
            <a:ext uri="{FF2B5EF4-FFF2-40B4-BE49-F238E27FC236}">
              <a16:creationId xmlns:a16="http://schemas.microsoft.com/office/drawing/2014/main" id="{517A1EFE-6716-4F5C-9622-A42EB900EC8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17" name="Text Box 1">
          <a:extLst>
            <a:ext uri="{FF2B5EF4-FFF2-40B4-BE49-F238E27FC236}">
              <a16:creationId xmlns:a16="http://schemas.microsoft.com/office/drawing/2014/main" id="{13547111-61F9-4A04-9DCD-C6A68E09D4B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18" name="Text Box 1">
          <a:extLst>
            <a:ext uri="{FF2B5EF4-FFF2-40B4-BE49-F238E27FC236}">
              <a16:creationId xmlns:a16="http://schemas.microsoft.com/office/drawing/2014/main" id="{E03FD12B-1113-455D-B803-DF24730CBCA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19" name="Text Box 1">
          <a:extLst>
            <a:ext uri="{FF2B5EF4-FFF2-40B4-BE49-F238E27FC236}">
              <a16:creationId xmlns:a16="http://schemas.microsoft.com/office/drawing/2014/main" id="{7FCCE285-87DC-470E-93FF-C7797696025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20" name="Text Box 1">
          <a:extLst>
            <a:ext uri="{FF2B5EF4-FFF2-40B4-BE49-F238E27FC236}">
              <a16:creationId xmlns:a16="http://schemas.microsoft.com/office/drawing/2014/main" id="{F3415DEB-64CD-4112-963C-AB8F145C483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21" name="Text Box 1">
          <a:extLst>
            <a:ext uri="{FF2B5EF4-FFF2-40B4-BE49-F238E27FC236}">
              <a16:creationId xmlns:a16="http://schemas.microsoft.com/office/drawing/2014/main" id="{51ED3293-FC4E-43AD-A15B-87AC9BAD851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22" name="Text Box 1">
          <a:extLst>
            <a:ext uri="{FF2B5EF4-FFF2-40B4-BE49-F238E27FC236}">
              <a16:creationId xmlns:a16="http://schemas.microsoft.com/office/drawing/2014/main" id="{A818E03C-A0F4-472F-8C8F-57937688AC4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23" name="Text Box 1">
          <a:extLst>
            <a:ext uri="{FF2B5EF4-FFF2-40B4-BE49-F238E27FC236}">
              <a16:creationId xmlns:a16="http://schemas.microsoft.com/office/drawing/2014/main" id="{725FF20F-8B75-45DD-81D9-0704D6DF931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24" name="Text Box 1">
          <a:extLst>
            <a:ext uri="{FF2B5EF4-FFF2-40B4-BE49-F238E27FC236}">
              <a16:creationId xmlns:a16="http://schemas.microsoft.com/office/drawing/2014/main" id="{70962063-3A29-423F-A5D5-0564AECF48F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25" name="Text Box 1">
          <a:extLst>
            <a:ext uri="{FF2B5EF4-FFF2-40B4-BE49-F238E27FC236}">
              <a16:creationId xmlns:a16="http://schemas.microsoft.com/office/drawing/2014/main" id="{ADEE57B1-999E-4BCB-85E4-E0A666B0513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26" name="Text Box 1">
          <a:extLst>
            <a:ext uri="{FF2B5EF4-FFF2-40B4-BE49-F238E27FC236}">
              <a16:creationId xmlns:a16="http://schemas.microsoft.com/office/drawing/2014/main" id="{25810751-795E-42E4-8B71-ECF3B7CE322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27" name="Text Box 1">
          <a:extLst>
            <a:ext uri="{FF2B5EF4-FFF2-40B4-BE49-F238E27FC236}">
              <a16:creationId xmlns:a16="http://schemas.microsoft.com/office/drawing/2014/main" id="{2DA2FD30-48AB-4A4B-ABBB-7A7B7A2BF10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28" name="Text Box 1">
          <a:extLst>
            <a:ext uri="{FF2B5EF4-FFF2-40B4-BE49-F238E27FC236}">
              <a16:creationId xmlns:a16="http://schemas.microsoft.com/office/drawing/2014/main" id="{57E32C6B-76FE-4AD8-B0A2-0989E5FFC18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29" name="Text Box 1">
          <a:extLst>
            <a:ext uri="{FF2B5EF4-FFF2-40B4-BE49-F238E27FC236}">
              <a16:creationId xmlns:a16="http://schemas.microsoft.com/office/drawing/2014/main" id="{8F1E219D-36DC-4B30-A51B-1D35812F761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30" name="Text Box 1">
          <a:extLst>
            <a:ext uri="{FF2B5EF4-FFF2-40B4-BE49-F238E27FC236}">
              <a16:creationId xmlns:a16="http://schemas.microsoft.com/office/drawing/2014/main" id="{3A450BAC-39C9-482C-B44C-9DCF59567FE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31" name="Text Box 1">
          <a:extLst>
            <a:ext uri="{FF2B5EF4-FFF2-40B4-BE49-F238E27FC236}">
              <a16:creationId xmlns:a16="http://schemas.microsoft.com/office/drawing/2014/main" id="{3CC818A6-5CAD-4053-AF48-87375E2F81F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32" name="Text Box 1">
          <a:extLst>
            <a:ext uri="{FF2B5EF4-FFF2-40B4-BE49-F238E27FC236}">
              <a16:creationId xmlns:a16="http://schemas.microsoft.com/office/drawing/2014/main" id="{927FDA35-87C2-448A-92E8-02A03B51961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33" name="Text Box 1">
          <a:extLst>
            <a:ext uri="{FF2B5EF4-FFF2-40B4-BE49-F238E27FC236}">
              <a16:creationId xmlns:a16="http://schemas.microsoft.com/office/drawing/2014/main" id="{4FD5D7B9-EF04-4A92-A4FB-6D18538E206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34" name="Text Box 1">
          <a:extLst>
            <a:ext uri="{FF2B5EF4-FFF2-40B4-BE49-F238E27FC236}">
              <a16:creationId xmlns:a16="http://schemas.microsoft.com/office/drawing/2014/main" id="{FCA9C36A-8CC1-4593-8389-292B0CAD83F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35" name="Text Box 1">
          <a:extLst>
            <a:ext uri="{FF2B5EF4-FFF2-40B4-BE49-F238E27FC236}">
              <a16:creationId xmlns:a16="http://schemas.microsoft.com/office/drawing/2014/main" id="{95CFBE38-0901-4F67-BFF3-FC42D42F756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36" name="Text Box 1">
          <a:extLst>
            <a:ext uri="{FF2B5EF4-FFF2-40B4-BE49-F238E27FC236}">
              <a16:creationId xmlns:a16="http://schemas.microsoft.com/office/drawing/2014/main" id="{D312CC3C-790A-4723-97B1-8B2780381D1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37" name="Text Box 1">
          <a:extLst>
            <a:ext uri="{FF2B5EF4-FFF2-40B4-BE49-F238E27FC236}">
              <a16:creationId xmlns:a16="http://schemas.microsoft.com/office/drawing/2014/main" id="{0E395E10-48A6-40DE-80F4-5B02CAE5259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038" name="Text Box 1">
          <a:extLst>
            <a:ext uri="{FF2B5EF4-FFF2-40B4-BE49-F238E27FC236}">
              <a16:creationId xmlns:a16="http://schemas.microsoft.com/office/drawing/2014/main" id="{2E01992F-A93D-4552-AA44-EF3CDF7A05A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039" name="Text Box 1">
          <a:extLst>
            <a:ext uri="{FF2B5EF4-FFF2-40B4-BE49-F238E27FC236}">
              <a16:creationId xmlns:a16="http://schemas.microsoft.com/office/drawing/2014/main" id="{26B85348-EA0C-4110-ADBC-320B37C31B7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040" name="Text Box 1">
          <a:extLst>
            <a:ext uri="{FF2B5EF4-FFF2-40B4-BE49-F238E27FC236}">
              <a16:creationId xmlns:a16="http://schemas.microsoft.com/office/drawing/2014/main" id="{449DDF05-E632-4986-993A-F4A3E066BC4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041" name="Text Box 1">
          <a:extLst>
            <a:ext uri="{FF2B5EF4-FFF2-40B4-BE49-F238E27FC236}">
              <a16:creationId xmlns:a16="http://schemas.microsoft.com/office/drawing/2014/main" id="{492FF689-4DA6-4BFA-BA10-49BB65A421F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42" name="Text Box 1">
          <a:extLst>
            <a:ext uri="{FF2B5EF4-FFF2-40B4-BE49-F238E27FC236}">
              <a16:creationId xmlns:a16="http://schemas.microsoft.com/office/drawing/2014/main" id="{1C691D41-FB73-4A71-B2F2-C41071F86B2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43" name="Text Box 1">
          <a:extLst>
            <a:ext uri="{FF2B5EF4-FFF2-40B4-BE49-F238E27FC236}">
              <a16:creationId xmlns:a16="http://schemas.microsoft.com/office/drawing/2014/main" id="{296DFA2A-A403-4338-A93E-C853F235308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44" name="Text Box 1">
          <a:extLst>
            <a:ext uri="{FF2B5EF4-FFF2-40B4-BE49-F238E27FC236}">
              <a16:creationId xmlns:a16="http://schemas.microsoft.com/office/drawing/2014/main" id="{EC3DC730-02EF-48F0-9393-D394E237ECB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45" name="Text Box 1">
          <a:extLst>
            <a:ext uri="{FF2B5EF4-FFF2-40B4-BE49-F238E27FC236}">
              <a16:creationId xmlns:a16="http://schemas.microsoft.com/office/drawing/2014/main" id="{64E06DFA-EAF3-4EDA-8457-3DD2D404FF8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46" name="Text Box 1">
          <a:extLst>
            <a:ext uri="{FF2B5EF4-FFF2-40B4-BE49-F238E27FC236}">
              <a16:creationId xmlns:a16="http://schemas.microsoft.com/office/drawing/2014/main" id="{E7941C74-7575-4836-8B5A-2DB44B5B929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47" name="Text Box 1">
          <a:extLst>
            <a:ext uri="{FF2B5EF4-FFF2-40B4-BE49-F238E27FC236}">
              <a16:creationId xmlns:a16="http://schemas.microsoft.com/office/drawing/2014/main" id="{7E4029D0-11D7-4799-9796-D2B69FBE3AE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48" name="Text Box 1">
          <a:extLst>
            <a:ext uri="{FF2B5EF4-FFF2-40B4-BE49-F238E27FC236}">
              <a16:creationId xmlns:a16="http://schemas.microsoft.com/office/drawing/2014/main" id="{C2873917-F1B3-4671-A125-E1595EDA95F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49" name="Text Box 1">
          <a:extLst>
            <a:ext uri="{FF2B5EF4-FFF2-40B4-BE49-F238E27FC236}">
              <a16:creationId xmlns:a16="http://schemas.microsoft.com/office/drawing/2014/main" id="{367A706D-1CEC-4EDD-83ED-06F07315C86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50" name="Text Box 1">
          <a:extLst>
            <a:ext uri="{FF2B5EF4-FFF2-40B4-BE49-F238E27FC236}">
              <a16:creationId xmlns:a16="http://schemas.microsoft.com/office/drawing/2014/main" id="{18CADB39-1DA7-4FB2-AF93-B915A0F61F6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51" name="Text Box 1">
          <a:extLst>
            <a:ext uri="{FF2B5EF4-FFF2-40B4-BE49-F238E27FC236}">
              <a16:creationId xmlns:a16="http://schemas.microsoft.com/office/drawing/2014/main" id="{DA40AB92-23BF-4372-A1AB-697993C5EA1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52" name="Text Box 1">
          <a:extLst>
            <a:ext uri="{FF2B5EF4-FFF2-40B4-BE49-F238E27FC236}">
              <a16:creationId xmlns:a16="http://schemas.microsoft.com/office/drawing/2014/main" id="{D8DF30D0-3E08-4BBE-8EDF-BEF9EC656C1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53" name="Text Box 1">
          <a:extLst>
            <a:ext uri="{FF2B5EF4-FFF2-40B4-BE49-F238E27FC236}">
              <a16:creationId xmlns:a16="http://schemas.microsoft.com/office/drawing/2014/main" id="{4838E784-CBCD-417F-9C05-46C1B6C7D35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54" name="Text Box 1">
          <a:extLst>
            <a:ext uri="{FF2B5EF4-FFF2-40B4-BE49-F238E27FC236}">
              <a16:creationId xmlns:a16="http://schemas.microsoft.com/office/drawing/2014/main" id="{2B934674-8083-49BF-9A83-CD3374995EB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55" name="Text Box 1">
          <a:extLst>
            <a:ext uri="{FF2B5EF4-FFF2-40B4-BE49-F238E27FC236}">
              <a16:creationId xmlns:a16="http://schemas.microsoft.com/office/drawing/2014/main" id="{8C2B675C-E885-4ABA-BC25-8BB9C47E4D1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56" name="Text Box 1">
          <a:extLst>
            <a:ext uri="{FF2B5EF4-FFF2-40B4-BE49-F238E27FC236}">
              <a16:creationId xmlns:a16="http://schemas.microsoft.com/office/drawing/2014/main" id="{504A0074-C1BC-43DB-8BED-99C0ABB7ECC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57" name="Text Box 1">
          <a:extLst>
            <a:ext uri="{FF2B5EF4-FFF2-40B4-BE49-F238E27FC236}">
              <a16:creationId xmlns:a16="http://schemas.microsoft.com/office/drawing/2014/main" id="{75C40FE5-B8E4-4F86-852A-3F876690E3C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58" name="Text Box 1">
          <a:extLst>
            <a:ext uri="{FF2B5EF4-FFF2-40B4-BE49-F238E27FC236}">
              <a16:creationId xmlns:a16="http://schemas.microsoft.com/office/drawing/2014/main" id="{44D1558F-672E-4547-BF72-8ECD2328F9E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59" name="Text Box 1">
          <a:extLst>
            <a:ext uri="{FF2B5EF4-FFF2-40B4-BE49-F238E27FC236}">
              <a16:creationId xmlns:a16="http://schemas.microsoft.com/office/drawing/2014/main" id="{3E2EFDD2-AC29-4996-8C66-31EC6BD14E8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60" name="Text Box 1">
          <a:extLst>
            <a:ext uri="{FF2B5EF4-FFF2-40B4-BE49-F238E27FC236}">
              <a16:creationId xmlns:a16="http://schemas.microsoft.com/office/drawing/2014/main" id="{396C18DF-13EE-45E6-B175-80D1C7F5A81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61" name="Text Box 1">
          <a:extLst>
            <a:ext uri="{FF2B5EF4-FFF2-40B4-BE49-F238E27FC236}">
              <a16:creationId xmlns:a16="http://schemas.microsoft.com/office/drawing/2014/main" id="{E27AD256-653B-498F-B7AA-532CFDDBD7A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62" name="Text Box 1">
          <a:extLst>
            <a:ext uri="{FF2B5EF4-FFF2-40B4-BE49-F238E27FC236}">
              <a16:creationId xmlns:a16="http://schemas.microsoft.com/office/drawing/2014/main" id="{F561D9FD-048E-4E57-BC77-F03824B3802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63" name="Text Box 1">
          <a:extLst>
            <a:ext uri="{FF2B5EF4-FFF2-40B4-BE49-F238E27FC236}">
              <a16:creationId xmlns:a16="http://schemas.microsoft.com/office/drawing/2014/main" id="{CADAF705-E0B0-47BA-90DF-59037AE725F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64" name="Text Box 1">
          <a:extLst>
            <a:ext uri="{FF2B5EF4-FFF2-40B4-BE49-F238E27FC236}">
              <a16:creationId xmlns:a16="http://schemas.microsoft.com/office/drawing/2014/main" id="{8C1980D3-7BFB-4B10-AFDD-5881407D28C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65" name="Text Box 1">
          <a:extLst>
            <a:ext uri="{FF2B5EF4-FFF2-40B4-BE49-F238E27FC236}">
              <a16:creationId xmlns:a16="http://schemas.microsoft.com/office/drawing/2014/main" id="{97F3EF03-857D-4AA9-91E8-C9798F162C6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66" name="Text Box 1">
          <a:extLst>
            <a:ext uri="{FF2B5EF4-FFF2-40B4-BE49-F238E27FC236}">
              <a16:creationId xmlns:a16="http://schemas.microsoft.com/office/drawing/2014/main" id="{8D1E12C1-7ED0-4352-AE16-F84064F23DD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67" name="Text Box 1">
          <a:extLst>
            <a:ext uri="{FF2B5EF4-FFF2-40B4-BE49-F238E27FC236}">
              <a16:creationId xmlns:a16="http://schemas.microsoft.com/office/drawing/2014/main" id="{E319F861-B17A-4832-9F75-E3B02360F9D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68" name="Text Box 1">
          <a:extLst>
            <a:ext uri="{FF2B5EF4-FFF2-40B4-BE49-F238E27FC236}">
              <a16:creationId xmlns:a16="http://schemas.microsoft.com/office/drawing/2014/main" id="{134B69B0-69E7-4483-A68F-31C2E56FD94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69" name="Text Box 1">
          <a:extLst>
            <a:ext uri="{FF2B5EF4-FFF2-40B4-BE49-F238E27FC236}">
              <a16:creationId xmlns:a16="http://schemas.microsoft.com/office/drawing/2014/main" id="{F7132C21-FCF8-431F-9C6A-6D849C7EEC2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70" name="Text Box 1">
          <a:extLst>
            <a:ext uri="{FF2B5EF4-FFF2-40B4-BE49-F238E27FC236}">
              <a16:creationId xmlns:a16="http://schemas.microsoft.com/office/drawing/2014/main" id="{418C9189-C534-4EEE-994E-517B766BE49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71" name="Text Box 1">
          <a:extLst>
            <a:ext uri="{FF2B5EF4-FFF2-40B4-BE49-F238E27FC236}">
              <a16:creationId xmlns:a16="http://schemas.microsoft.com/office/drawing/2014/main" id="{C5BF0EDF-BC8E-4457-BDF8-01086DB3FAB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72" name="Text Box 1">
          <a:extLst>
            <a:ext uri="{FF2B5EF4-FFF2-40B4-BE49-F238E27FC236}">
              <a16:creationId xmlns:a16="http://schemas.microsoft.com/office/drawing/2014/main" id="{D47CBC50-CB0C-4222-AC31-FA2EE212B19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73" name="Text Box 1">
          <a:extLst>
            <a:ext uri="{FF2B5EF4-FFF2-40B4-BE49-F238E27FC236}">
              <a16:creationId xmlns:a16="http://schemas.microsoft.com/office/drawing/2014/main" id="{A19A7145-5032-4AD3-92F2-3D7C138EE5C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74" name="Text Box 1">
          <a:extLst>
            <a:ext uri="{FF2B5EF4-FFF2-40B4-BE49-F238E27FC236}">
              <a16:creationId xmlns:a16="http://schemas.microsoft.com/office/drawing/2014/main" id="{302F7592-9CFC-4F3F-BC73-32227BD4C0F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75" name="Text Box 1">
          <a:extLst>
            <a:ext uri="{FF2B5EF4-FFF2-40B4-BE49-F238E27FC236}">
              <a16:creationId xmlns:a16="http://schemas.microsoft.com/office/drawing/2014/main" id="{A2F133D3-4878-4060-8D55-DBE97224AF4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76" name="Text Box 1">
          <a:extLst>
            <a:ext uri="{FF2B5EF4-FFF2-40B4-BE49-F238E27FC236}">
              <a16:creationId xmlns:a16="http://schemas.microsoft.com/office/drawing/2014/main" id="{EFFB546F-C9EB-4E36-8226-3C93E80CA75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77" name="Text Box 1">
          <a:extLst>
            <a:ext uri="{FF2B5EF4-FFF2-40B4-BE49-F238E27FC236}">
              <a16:creationId xmlns:a16="http://schemas.microsoft.com/office/drawing/2014/main" id="{504956B5-EB28-4C48-AFBB-74D343B7A43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78" name="Text Box 1">
          <a:extLst>
            <a:ext uri="{FF2B5EF4-FFF2-40B4-BE49-F238E27FC236}">
              <a16:creationId xmlns:a16="http://schemas.microsoft.com/office/drawing/2014/main" id="{1445606F-6968-464C-9480-BD828C828BC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79" name="Text Box 1">
          <a:extLst>
            <a:ext uri="{FF2B5EF4-FFF2-40B4-BE49-F238E27FC236}">
              <a16:creationId xmlns:a16="http://schemas.microsoft.com/office/drawing/2014/main" id="{0931C205-BA8F-47BA-B51A-CE4295CA60E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80" name="Text Box 1">
          <a:extLst>
            <a:ext uri="{FF2B5EF4-FFF2-40B4-BE49-F238E27FC236}">
              <a16:creationId xmlns:a16="http://schemas.microsoft.com/office/drawing/2014/main" id="{9ED03E66-D9D5-4F26-BD9E-A24F710E329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081" name="Text Box 1">
          <a:extLst>
            <a:ext uri="{FF2B5EF4-FFF2-40B4-BE49-F238E27FC236}">
              <a16:creationId xmlns:a16="http://schemas.microsoft.com/office/drawing/2014/main" id="{125D335C-0534-40BC-8491-4AEE2B67B2A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82" name="Text Box 1">
          <a:extLst>
            <a:ext uri="{FF2B5EF4-FFF2-40B4-BE49-F238E27FC236}">
              <a16:creationId xmlns:a16="http://schemas.microsoft.com/office/drawing/2014/main" id="{C2E30519-3206-43DE-B7F0-13B461A6494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83" name="Text Box 1">
          <a:extLst>
            <a:ext uri="{FF2B5EF4-FFF2-40B4-BE49-F238E27FC236}">
              <a16:creationId xmlns:a16="http://schemas.microsoft.com/office/drawing/2014/main" id="{9932B77A-84F3-4C0D-941D-75D60337DC0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84" name="Text Box 1">
          <a:extLst>
            <a:ext uri="{FF2B5EF4-FFF2-40B4-BE49-F238E27FC236}">
              <a16:creationId xmlns:a16="http://schemas.microsoft.com/office/drawing/2014/main" id="{F947573A-3EC9-47BA-B53D-7545D5C7AE3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85" name="Text Box 1">
          <a:extLst>
            <a:ext uri="{FF2B5EF4-FFF2-40B4-BE49-F238E27FC236}">
              <a16:creationId xmlns:a16="http://schemas.microsoft.com/office/drawing/2014/main" id="{F82B04D8-170E-4945-8615-A42BDE8591A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86" name="Text Box 1">
          <a:extLst>
            <a:ext uri="{FF2B5EF4-FFF2-40B4-BE49-F238E27FC236}">
              <a16:creationId xmlns:a16="http://schemas.microsoft.com/office/drawing/2014/main" id="{023B4407-7F20-48DD-A543-1AF3F3D44C5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87" name="Text Box 1">
          <a:extLst>
            <a:ext uri="{FF2B5EF4-FFF2-40B4-BE49-F238E27FC236}">
              <a16:creationId xmlns:a16="http://schemas.microsoft.com/office/drawing/2014/main" id="{053A83A6-673F-45DF-B4D5-0CA9705C159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88" name="Text Box 1">
          <a:extLst>
            <a:ext uri="{FF2B5EF4-FFF2-40B4-BE49-F238E27FC236}">
              <a16:creationId xmlns:a16="http://schemas.microsoft.com/office/drawing/2014/main" id="{07665ACE-7EF3-4BB3-83F9-E5A80CA0DAA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89" name="Text Box 1">
          <a:extLst>
            <a:ext uri="{FF2B5EF4-FFF2-40B4-BE49-F238E27FC236}">
              <a16:creationId xmlns:a16="http://schemas.microsoft.com/office/drawing/2014/main" id="{7059A033-1F36-4F1B-8C2E-81363F57EEA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90" name="Text Box 1">
          <a:extLst>
            <a:ext uri="{FF2B5EF4-FFF2-40B4-BE49-F238E27FC236}">
              <a16:creationId xmlns:a16="http://schemas.microsoft.com/office/drawing/2014/main" id="{62674492-3CF4-4245-9D1F-4C445A1592F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91" name="Text Box 1">
          <a:extLst>
            <a:ext uri="{FF2B5EF4-FFF2-40B4-BE49-F238E27FC236}">
              <a16:creationId xmlns:a16="http://schemas.microsoft.com/office/drawing/2014/main" id="{C4E7E3AB-B79F-4973-AF75-23E6E6986F2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92" name="Text Box 1">
          <a:extLst>
            <a:ext uri="{FF2B5EF4-FFF2-40B4-BE49-F238E27FC236}">
              <a16:creationId xmlns:a16="http://schemas.microsoft.com/office/drawing/2014/main" id="{408A1D62-9394-4530-B239-E6F86392240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93" name="Text Box 1">
          <a:extLst>
            <a:ext uri="{FF2B5EF4-FFF2-40B4-BE49-F238E27FC236}">
              <a16:creationId xmlns:a16="http://schemas.microsoft.com/office/drawing/2014/main" id="{2F7F7627-3FFA-4B1C-BF3A-856A0303238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94" name="Text Box 1">
          <a:extLst>
            <a:ext uri="{FF2B5EF4-FFF2-40B4-BE49-F238E27FC236}">
              <a16:creationId xmlns:a16="http://schemas.microsoft.com/office/drawing/2014/main" id="{478822ED-9209-4FC1-958F-2136710AAEA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95" name="Text Box 1">
          <a:extLst>
            <a:ext uri="{FF2B5EF4-FFF2-40B4-BE49-F238E27FC236}">
              <a16:creationId xmlns:a16="http://schemas.microsoft.com/office/drawing/2014/main" id="{F88B7F15-F812-49B0-8C5B-DDD16D7876F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96" name="Text Box 1">
          <a:extLst>
            <a:ext uri="{FF2B5EF4-FFF2-40B4-BE49-F238E27FC236}">
              <a16:creationId xmlns:a16="http://schemas.microsoft.com/office/drawing/2014/main" id="{639DBA88-72E6-4FA9-AF6F-7E6C91B1259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097" name="Text Box 1">
          <a:extLst>
            <a:ext uri="{FF2B5EF4-FFF2-40B4-BE49-F238E27FC236}">
              <a16:creationId xmlns:a16="http://schemas.microsoft.com/office/drawing/2014/main" id="{D7A03F16-CB31-4227-9BAD-2C0D616E491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098" name="Text Box 1">
          <a:extLst>
            <a:ext uri="{FF2B5EF4-FFF2-40B4-BE49-F238E27FC236}">
              <a16:creationId xmlns:a16="http://schemas.microsoft.com/office/drawing/2014/main" id="{60215A15-BA85-470C-A466-814727CEED9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099" name="Text Box 1">
          <a:extLst>
            <a:ext uri="{FF2B5EF4-FFF2-40B4-BE49-F238E27FC236}">
              <a16:creationId xmlns:a16="http://schemas.microsoft.com/office/drawing/2014/main" id="{6ED438E1-94B0-4297-B84B-801B0FE379A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100" name="Text Box 1">
          <a:extLst>
            <a:ext uri="{FF2B5EF4-FFF2-40B4-BE49-F238E27FC236}">
              <a16:creationId xmlns:a16="http://schemas.microsoft.com/office/drawing/2014/main" id="{17391980-15A9-44B4-B51F-FFCC22AE8CD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01" name="Text Box 1">
          <a:extLst>
            <a:ext uri="{FF2B5EF4-FFF2-40B4-BE49-F238E27FC236}">
              <a16:creationId xmlns:a16="http://schemas.microsoft.com/office/drawing/2014/main" id="{13FE7053-AB2C-45F3-96AB-0666C98C6CB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02" name="Text Box 1">
          <a:extLst>
            <a:ext uri="{FF2B5EF4-FFF2-40B4-BE49-F238E27FC236}">
              <a16:creationId xmlns:a16="http://schemas.microsoft.com/office/drawing/2014/main" id="{10073953-125A-4955-A42A-436A1C501F8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03" name="Text Box 1">
          <a:extLst>
            <a:ext uri="{FF2B5EF4-FFF2-40B4-BE49-F238E27FC236}">
              <a16:creationId xmlns:a16="http://schemas.microsoft.com/office/drawing/2014/main" id="{E707B675-1FC0-49F8-BEBE-F6A51833D1B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04" name="Text Box 1">
          <a:extLst>
            <a:ext uri="{FF2B5EF4-FFF2-40B4-BE49-F238E27FC236}">
              <a16:creationId xmlns:a16="http://schemas.microsoft.com/office/drawing/2014/main" id="{F6DBA091-8C8C-4B65-A7F7-65C911548E6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05" name="Text Box 1">
          <a:extLst>
            <a:ext uri="{FF2B5EF4-FFF2-40B4-BE49-F238E27FC236}">
              <a16:creationId xmlns:a16="http://schemas.microsoft.com/office/drawing/2014/main" id="{C48038E9-E445-4A24-B842-DBFBDD035D9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106" name="Text Box 1">
          <a:extLst>
            <a:ext uri="{FF2B5EF4-FFF2-40B4-BE49-F238E27FC236}">
              <a16:creationId xmlns:a16="http://schemas.microsoft.com/office/drawing/2014/main" id="{671D5769-EB11-4CBB-9B57-1CCB34352DA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07" name="Text Box 1">
          <a:extLst>
            <a:ext uri="{FF2B5EF4-FFF2-40B4-BE49-F238E27FC236}">
              <a16:creationId xmlns:a16="http://schemas.microsoft.com/office/drawing/2014/main" id="{FC0CE4B0-C055-4C27-90DA-76B2888F7A1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108" name="Text Box 1">
          <a:extLst>
            <a:ext uri="{FF2B5EF4-FFF2-40B4-BE49-F238E27FC236}">
              <a16:creationId xmlns:a16="http://schemas.microsoft.com/office/drawing/2014/main" id="{2F5445B6-64D1-4EA3-9C09-9E866155A1B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09" name="Text Box 1">
          <a:extLst>
            <a:ext uri="{FF2B5EF4-FFF2-40B4-BE49-F238E27FC236}">
              <a16:creationId xmlns:a16="http://schemas.microsoft.com/office/drawing/2014/main" id="{11F5592E-E6CC-4926-AC17-2831AB2D69B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10" name="Text Box 1">
          <a:extLst>
            <a:ext uri="{FF2B5EF4-FFF2-40B4-BE49-F238E27FC236}">
              <a16:creationId xmlns:a16="http://schemas.microsoft.com/office/drawing/2014/main" id="{84AF3FD3-14B5-4813-9DAE-25AD9497C1F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11" name="Text Box 1">
          <a:extLst>
            <a:ext uri="{FF2B5EF4-FFF2-40B4-BE49-F238E27FC236}">
              <a16:creationId xmlns:a16="http://schemas.microsoft.com/office/drawing/2014/main" id="{A8E57DB9-33B6-48F2-9ECF-6D486E221DE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12" name="Text Box 1">
          <a:extLst>
            <a:ext uri="{FF2B5EF4-FFF2-40B4-BE49-F238E27FC236}">
              <a16:creationId xmlns:a16="http://schemas.microsoft.com/office/drawing/2014/main" id="{C552E49D-7A58-4416-A600-26FF7D8CE82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13" name="Text Box 1">
          <a:extLst>
            <a:ext uri="{FF2B5EF4-FFF2-40B4-BE49-F238E27FC236}">
              <a16:creationId xmlns:a16="http://schemas.microsoft.com/office/drawing/2014/main" id="{F5FB10EA-9EEC-4EB3-84CD-39F8D450F42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114" name="Text Box 1">
          <a:extLst>
            <a:ext uri="{FF2B5EF4-FFF2-40B4-BE49-F238E27FC236}">
              <a16:creationId xmlns:a16="http://schemas.microsoft.com/office/drawing/2014/main" id="{2FB1A19A-0FE0-458D-875F-A1E48040F00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15" name="Text Box 1">
          <a:extLst>
            <a:ext uri="{FF2B5EF4-FFF2-40B4-BE49-F238E27FC236}">
              <a16:creationId xmlns:a16="http://schemas.microsoft.com/office/drawing/2014/main" id="{5B3AA04E-848B-4A5E-93E6-BBC445F8A5E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116" name="Text Box 1">
          <a:extLst>
            <a:ext uri="{FF2B5EF4-FFF2-40B4-BE49-F238E27FC236}">
              <a16:creationId xmlns:a16="http://schemas.microsoft.com/office/drawing/2014/main" id="{EBF6229C-DAF3-4FDD-B0CB-8408176D335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17" name="Text Box 1">
          <a:extLst>
            <a:ext uri="{FF2B5EF4-FFF2-40B4-BE49-F238E27FC236}">
              <a16:creationId xmlns:a16="http://schemas.microsoft.com/office/drawing/2014/main" id="{69D277FC-188A-427C-B541-5DC827DB96E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18" name="Text Box 1">
          <a:extLst>
            <a:ext uri="{FF2B5EF4-FFF2-40B4-BE49-F238E27FC236}">
              <a16:creationId xmlns:a16="http://schemas.microsoft.com/office/drawing/2014/main" id="{A8DFD84E-09C7-4FC4-8EED-06A4280DCFB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19" name="Text Box 1">
          <a:extLst>
            <a:ext uri="{FF2B5EF4-FFF2-40B4-BE49-F238E27FC236}">
              <a16:creationId xmlns:a16="http://schemas.microsoft.com/office/drawing/2014/main" id="{F97C2D9E-5C81-4689-ACDD-E0DE9C03E2E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20" name="Text Box 1">
          <a:extLst>
            <a:ext uri="{FF2B5EF4-FFF2-40B4-BE49-F238E27FC236}">
              <a16:creationId xmlns:a16="http://schemas.microsoft.com/office/drawing/2014/main" id="{A7C81E77-E8EF-4B25-815F-BC95F636944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21" name="Text Box 1">
          <a:extLst>
            <a:ext uri="{FF2B5EF4-FFF2-40B4-BE49-F238E27FC236}">
              <a16:creationId xmlns:a16="http://schemas.microsoft.com/office/drawing/2014/main" id="{6A4F1F0B-5F7E-449D-B0D9-EAB2C012F3D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22" name="Text Box 1">
          <a:extLst>
            <a:ext uri="{FF2B5EF4-FFF2-40B4-BE49-F238E27FC236}">
              <a16:creationId xmlns:a16="http://schemas.microsoft.com/office/drawing/2014/main" id="{07F1994B-A2EE-4FF1-BFAA-A53441CE225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23" name="Text Box 1">
          <a:extLst>
            <a:ext uri="{FF2B5EF4-FFF2-40B4-BE49-F238E27FC236}">
              <a16:creationId xmlns:a16="http://schemas.microsoft.com/office/drawing/2014/main" id="{A66767BA-8625-4926-9629-2E3CB1FD92A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24" name="Text Box 1">
          <a:extLst>
            <a:ext uri="{FF2B5EF4-FFF2-40B4-BE49-F238E27FC236}">
              <a16:creationId xmlns:a16="http://schemas.microsoft.com/office/drawing/2014/main" id="{341B91C6-C50E-4049-932B-F5B2B689E4D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25" name="Text Box 1">
          <a:extLst>
            <a:ext uri="{FF2B5EF4-FFF2-40B4-BE49-F238E27FC236}">
              <a16:creationId xmlns:a16="http://schemas.microsoft.com/office/drawing/2014/main" id="{C6B6CA94-0AF8-474C-8F92-8BBF26255C0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26" name="Text Box 1">
          <a:extLst>
            <a:ext uri="{FF2B5EF4-FFF2-40B4-BE49-F238E27FC236}">
              <a16:creationId xmlns:a16="http://schemas.microsoft.com/office/drawing/2014/main" id="{D9247A18-7B25-49D5-958C-BF6CE38E375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27" name="Text Box 1">
          <a:extLst>
            <a:ext uri="{FF2B5EF4-FFF2-40B4-BE49-F238E27FC236}">
              <a16:creationId xmlns:a16="http://schemas.microsoft.com/office/drawing/2014/main" id="{D2BA6983-6A9A-459E-805F-E199B85CD35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28" name="Text Box 1">
          <a:extLst>
            <a:ext uri="{FF2B5EF4-FFF2-40B4-BE49-F238E27FC236}">
              <a16:creationId xmlns:a16="http://schemas.microsoft.com/office/drawing/2014/main" id="{EBAAE0B7-97BF-4B82-8ECD-9810B181504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29" name="Text Box 1">
          <a:extLst>
            <a:ext uri="{FF2B5EF4-FFF2-40B4-BE49-F238E27FC236}">
              <a16:creationId xmlns:a16="http://schemas.microsoft.com/office/drawing/2014/main" id="{7FE28A35-91BD-4AF4-8917-1F056251334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30" name="Text Box 1">
          <a:extLst>
            <a:ext uri="{FF2B5EF4-FFF2-40B4-BE49-F238E27FC236}">
              <a16:creationId xmlns:a16="http://schemas.microsoft.com/office/drawing/2014/main" id="{8D0F15CE-BB69-406E-9F12-78C8C2D633E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31" name="Text Box 1">
          <a:extLst>
            <a:ext uri="{FF2B5EF4-FFF2-40B4-BE49-F238E27FC236}">
              <a16:creationId xmlns:a16="http://schemas.microsoft.com/office/drawing/2014/main" id="{D5F71195-7543-4E53-92FF-5761BA81188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32" name="Text Box 1">
          <a:extLst>
            <a:ext uri="{FF2B5EF4-FFF2-40B4-BE49-F238E27FC236}">
              <a16:creationId xmlns:a16="http://schemas.microsoft.com/office/drawing/2014/main" id="{FEA01CDF-E8CC-4745-B484-84D32F12450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33" name="Text Box 1">
          <a:extLst>
            <a:ext uri="{FF2B5EF4-FFF2-40B4-BE49-F238E27FC236}">
              <a16:creationId xmlns:a16="http://schemas.microsoft.com/office/drawing/2014/main" id="{36E5A5EE-F4CF-420D-87BE-CD849FB9759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34" name="Text Box 1">
          <a:extLst>
            <a:ext uri="{FF2B5EF4-FFF2-40B4-BE49-F238E27FC236}">
              <a16:creationId xmlns:a16="http://schemas.microsoft.com/office/drawing/2014/main" id="{CDBF58E3-5A59-4CC4-ADEB-E004C693649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35" name="Text Box 1">
          <a:extLst>
            <a:ext uri="{FF2B5EF4-FFF2-40B4-BE49-F238E27FC236}">
              <a16:creationId xmlns:a16="http://schemas.microsoft.com/office/drawing/2014/main" id="{3A5B0F5C-CE07-472A-8899-0DF37B2DF36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36" name="Text Box 1">
          <a:extLst>
            <a:ext uri="{FF2B5EF4-FFF2-40B4-BE49-F238E27FC236}">
              <a16:creationId xmlns:a16="http://schemas.microsoft.com/office/drawing/2014/main" id="{ED37B95F-1AD8-4F61-9A16-00368E4FA57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37" name="Text Box 1">
          <a:extLst>
            <a:ext uri="{FF2B5EF4-FFF2-40B4-BE49-F238E27FC236}">
              <a16:creationId xmlns:a16="http://schemas.microsoft.com/office/drawing/2014/main" id="{00C07C38-43FC-4B48-8B28-E131F80C363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38" name="Text Box 1">
          <a:extLst>
            <a:ext uri="{FF2B5EF4-FFF2-40B4-BE49-F238E27FC236}">
              <a16:creationId xmlns:a16="http://schemas.microsoft.com/office/drawing/2014/main" id="{B9CF5164-5272-43D6-B28C-FBE884AD168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39" name="Text Box 1">
          <a:extLst>
            <a:ext uri="{FF2B5EF4-FFF2-40B4-BE49-F238E27FC236}">
              <a16:creationId xmlns:a16="http://schemas.microsoft.com/office/drawing/2014/main" id="{9A3B9D33-B5F2-429A-98E5-BB2473E3CF9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40" name="Text Box 1">
          <a:extLst>
            <a:ext uri="{FF2B5EF4-FFF2-40B4-BE49-F238E27FC236}">
              <a16:creationId xmlns:a16="http://schemas.microsoft.com/office/drawing/2014/main" id="{F92952C3-6E43-49FA-83A4-4D245E40AD4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41" name="Text Box 1">
          <a:extLst>
            <a:ext uri="{FF2B5EF4-FFF2-40B4-BE49-F238E27FC236}">
              <a16:creationId xmlns:a16="http://schemas.microsoft.com/office/drawing/2014/main" id="{060537ED-8F84-43BC-828C-25CB7903853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42" name="Text Box 1">
          <a:extLst>
            <a:ext uri="{FF2B5EF4-FFF2-40B4-BE49-F238E27FC236}">
              <a16:creationId xmlns:a16="http://schemas.microsoft.com/office/drawing/2014/main" id="{0DDAB288-747C-4BB2-8F89-B16F23B6892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43" name="Text Box 1">
          <a:extLst>
            <a:ext uri="{FF2B5EF4-FFF2-40B4-BE49-F238E27FC236}">
              <a16:creationId xmlns:a16="http://schemas.microsoft.com/office/drawing/2014/main" id="{E5EE6DB6-486A-41C4-A591-DC6AF1FA8A0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44" name="Text Box 1">
          <a:extLst>
            <a:ext uri="{FF2B5EF4-FFF2-40B4-BE49-F238E27FC236}">
              <a16:creationId xmlns:a16="http://schemas.microsoft.com/office/drawing/2014/main" id="{DA7F7CC0-9825-4A87-AC12-A9CCCE38C24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45" name="Text Box 1">
          <a:extLst>
            <a:ext uri="{FF2B5EF4-FFF2-40B4-BE49-F238E27FC236}">
              <a16:creationId xmlns:a16="http://schemas.microsoft.com/office/drawing/2014/main" id="{71A25550-AB60-4458-8394-F3B3175A5B5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46" name="Text Box 1">
          <a:extLst>
            <a:ext uri="{FF2B5EF4-FFF2-40B4-BE49-F238E27FC236}">
              <a16:creationId xmlns:a16="http://schemas.microsoft.com/office/drawing/2014/main" id="{49B2296D-F969-4797-B92A-7F4BDBC5CBC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47" name="Text Box 1">
          <a:extLst>
            <a:ext uri="{FF2B5EF4-FFF2-40B4-BE49-F238E27FC236}">
              <a16:creationId xmlns:a16="http://schemas.microsoft.com/office/drawing/2014/main" id="{E67A80CC-E327-4073-81CA-D16DBC683B5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48" name="Text Box 1">
          <a:extLst>
            <a:ext uri="{FF2B5EF4-FFF2-40B4-BE49-F238E27FC236}">
              <a16:creationId xmlns:a16="http://schemas.microsoft.com/office/drawing/2014/main" id="{4EAE38B2-B1E9-4651-993A-E0A6372CED5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49" name="Text Box 1">
          <a:extLst>
            <a:ext uri="{FF2B5EF4-FFF2-40B4-BE49-F238E27FC236}">
              <a16:creationId xmlns:a16="http://schemas.microsoft.com/office/drawing/2014/main" id="{71DF2726-065E-4A5B-AA39-041405A02A4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50" name="Text Box 1">
          <a:extLst>
            <a:ext uri="{FF2B5EF4-FFF2-40B4-BE49-F238E27FC236}">
              <a16:creationId xmlns:a16="http://schemas.microsoft.com/office/drawing/2014/main" id="{55308400-CAE6-4A8E-AA65-B52C6468CC2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51" name="Text Box 1">
          <a:extLst>
            <a:ext uri="{FF2B5EF4-FFF2-40B4-BE49-F238E27FC236}">
              <a16:creationId xmlns:a16="http://schemas.microsoft.com/office/drawing/2014/main" id="{98604DE4-5ECF-43FB-AC0B-EEDECEEFA24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52" name="Text Box 1">
          <a:extLst>
            <a:ext uri="{FF2B5EF4-FFF2-40B4-BE49-F238E27FC236}">
              <a16:creationId xmlns:a16="http://schemas.microsoft.com/office/drawing/2014/main" id="{112573E0-1616-4231-BF88-A99EBFCBB5E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53" name="Text Box 1">
          <a:extLst>
            <a:ext uri="{FF2B5EF4-FFF2-40B4-BE49-F238E27FC236}">
              <a16:creationId xmlns:a16="http://schemas.microsoft.com/office/drawing/2014/main" id="{E72D620E-C3FD-4FA3-A288-9E9C8CD3FFE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54" name="Text Box 1">
          <a:extLst>
            <a:ext uri="{FF2B5EF4-FFF2-40B4-BE49-F238E27FC236}">
              <a16:creationId xmlns:a16="http://schemas.microsoft.com/office/drawing/2014/main" id="{F802D3A7-4625-43A0-8970-8F105891509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55" name="Text Box 1">
          <a:extLst>
            <a:ext uri="{FF2B5EF4-FFF2-40B4-BE49-F238E27FC236}">
              <a16:creationId xmlns:a16="http://schemas.microsoft.com/office/drawing/2014/main" id="{B21B37EE-EBF5-471B-A0F1-8A8317C04E7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56" name="Text Box 1">
          <a:extLst>
            <a:ext uri="{FF2B5EF4-FFF2-40B4-BE49-F238E27FC236}">
              <a16:creationId xmlns:a16="http://schemas.microsoft.com/office/drawing/2014/main" id="{AF9ABD02-0228-4992-9F36-B66D09910B8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57" name="Text Box 1">
          <a:extLst>
            <a:ext uri="{FF2B5EF4-FFF2-40B4-BE49-F238E27FC236}">
              <a16:creationId xmlns:a16="http://schemas.microsoft.com/office/drawing/2014/main" id="{32F2701C-F428-48E3-8CAD-F708148ABBF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58" name="Text Box 1">
          <a:extLst>
            <a:ext uri="{FF2B5EF4-FFF2-40B4-BE49-F238E27FC236}">
              <a16:creationId xmlns:a16="http://schemas.microsoft.com/office/drawing/2014/main" id="{6101614E-8EBE-4365-890A-9E3C0332B82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59" name="Text Box 1">
          <a:extLst>
            <a:ext uri="{FF2B5EF4-FFF2-40B4-BE49-F238E27FC236}">
              <a16:creationId xmlns:a16="http://schemas.microsoft.com/office/drawing/2014/main" id="{6A512BF1-4BAD-4E40-8929-30CEAAE2321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60" name="Text Box 1">
          <a:extLst>
            <a:ext uri="{FF2B5EF4-FFF2-40B4-BE49-F238E27FC236}">
              <a16:creationId xmlns:a16="http://schemas.microsoft.com/office/drawing/2014/main" id="{4FAA2F46-DEAA-4BD1-972E-3735848B991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61" name="Text Box 1">
          <a:extLst>
            <a:ext uri="{FF2B5EF4-FFF2-40B4-BE49-F238E27FC236}">
              <a16:creationId xmlns:a16="http://schemas.microsoft.com/office/drawing/2014/main" id="{FB18FCF6-DCF1-41E2-9E9B-68857616D1B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62" name="Text Box 1">
          <a:extLst>
            <a:ext uri="{FF2B5EF4-FFF2-40B4-BE49-F238E27FC236}">
              <a16:creationId xmlns:a16="http://schemas.microsoft.com/office/drawing/2014/main" id="{C60FDD9A-38AC-4FE6-A9F2-DCEF4035C45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63" name="Text Box 1">
          <a:extLst>
            <a:ext uri="{FF2B5EF4-FFF2-40B4-BE49-F238E27FC236}">
              <a16:creationId xmlns:a16="http://schemas.microsoft.com/office/drawing/2014/main" id="{39E69B83-3A0B-4061-B467-FF4BCFF3857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64" name="Text Box 1">
          <a:extLst>
            <a:ext uri="{FF2B5EF4-FFF2-40B4-BE49-F238E27FC236}">
              <a16:creationId xmlns:a16="http://schemas.microsoft.com/office/drawing/2014/main" id="{22A8BDDC-3DBB-44D0-A758-00D7CD32899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65" name="Text Box 1">
          <a:extLst>
            <a:ext uri="{FF2B5EF4-FFF2-40B4-BE49-F238E27FC236}">
              <a16:creationId xmlns:a16="http://schemas.microsoft.com/office/drawing/2014/main" id="{E6011851-B1C1-4DF3-AE14-E8B84C68BDF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66" name="Text Box 1">
          <a:extLst>
            <a:ext uri="{FF2B5EF4-FFF2-40B4-BE49-F238E27FC236}">
              <a16:creationId xmlns:a16="http://schemas.microsoft.com/office/drawing/2014/main" id="{F2579AE4-B59E-4E6D-B2C3-13BF083C595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67" name="Text Box 1">
          <a:extLst>
            <a:ext uri="{FF2B5EF4-FFF2-40B4-BE49-F238E27FC236}">
              <a16:creationId xmlns:a16="http://schemas.microsoft.com/office/drawing/2014/main" id="{FC38531D-2357-44FD-968A-5318F1635E3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68" name="Text Box 1">
          <a:extLst>
            <a:ext uri="{FF2B5EF4-FFF2-40B4-BE49-F238E27FC236}">
              <a16:creationId xmlns:a16="http://schemas.microsoft.com/office/drawing/2014/main" id="{B2C41518-8093-4D01-B541-37F312DB049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69" name="Text Box 1">
          <a:extLst>
            <a:ext uri="{FF2B5EF4-FFF2-40B4-BE49-F238E27FC236}">
              <a16:creationId xmlns:a16="http://schemas.microsoft.com/office/drawing/2014/main" id="{31799024-0E0D-4384-B438-61B406002A2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70" name="Text Box 1">
          <a:extLst>
            <a:ext uri="{FF2B5EF4-FFF2-40B4-BE49-F238E27FC236}">
              <a16:creationId xmlns:a16="http://schemas.microsoft.com/office/drawing/2014/main" id="{65D09407-7F95-4E53-836F-5E5674D3F6C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71" name="Text Box 1">
          <a:extLst>
            <a:ext uri="{FF2B5EF4-FFF2-40B4-BE49-F238E27FC236}">
              <a16:creationId xmlns:a16="http://schemas.microsoft.com/office/drawing/2014/main" id="{7CA8CBDC-8562-4B41-8F16-1EFA678372E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72" name="Text Box 1">
          <a:extLst>
            <a:ext uri="{FF2B5EF4-FFF2-40B4-BE49-F238E27FC236}">
              <a16:creationId xmlns:a16="http://schemas.microsoft.com/office/drawing/2014/main" id="{21C3893E-FC8D-44ED-ADCC-63BC36E713A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73" name="Text Box 1">
          <a:extLst>
            <a:ext uri="{FF2B5EF4-FFF2-40B4-BE49-F238E27FC236}">
              <a16:creationId xmlns:a16="http://schemas.microsoft.com/office/drawing/2014/main" id="{D6FB3507-92B2-4123-8D08-CF7C319B460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74" name="Text Box 1">
          <a:extLst>
            <a:ext uri="{FF2B5EF4-FFF2-40B4-BE49-F238E27FC236}">
              <a16:creationId xmlns:a16="http://schemas.microsoft.com/office/drawing/2014/main" id="{ADFC8116-405B-4C85-BF56-CFF862DD812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75" name="Text Box 1">
          <a:extLst>
            <a:ext uri="{FF2B5EF4-FFF2-40B4-BE49-F238E27FC236}">
              <a16:creationId xmlns:a16="http://schemas.microsoft.com/office/drawing/2014/main" id="{2683B065-376A-4389-8B63-4C9871E2824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76" name="Text Box 1">
          <a:extLst>
            <a:ext uri="{FF2B5EF4-FFF2-40B4-BE49-F238E27FC236}">
              <a16:creationId xmlns:a16="http://schemas.microsoft.com/office/drawing/2014/main" id="{5E6CB3D9-AAEB-46FE-BE7B-E1112E979DF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77" name="Text Box 1">
          <a:extLst>
            <a:ext uri="{FF2B5EF4-FFF2-40B4-BE49-F238E27FC236}">
              <a16:creationId xmlns:a16="http://schemas.microsoft.com/office/drawing/2014/main" id="{C1086425-A649-447C-B5D2-277ACEF3A61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78" name="Text Box 1">
          <a:extLst>
            <a:ext uri="{FF2B5EF4-FFF2-40B4-BE49-F238E27FC236}">
              <a16:creationId xmlns:a16="http://schemas.microsoft.com/office/drawing/2014/main" id="{0F680A1B-6A9A-4D13-A250-2402D8821A9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79" name="Text Box 1">
          <a:extLst>
            <a:ext uri="{FF2B5EF4-FFF2-40B4-BE49-F238E27FC236}">
              <a16:creationId xmlns:a16="http://schemas.microsoft.com/office/drawing/2014/main" id="{79E62A76-7503-488F-B5C4-0EBF12BBFBD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80" name="Text Box 1">
          <a:extLst>
            <a:ext uri="{FF2B5EF4-FFF2-40B4-BE49-F238E27FC236}">
              <a16:creationId xmlns:a16="http://schemas.microsoft.com/office/drawing/2014/main" id="{ECB7C35F-8737-4AB2-963C-94A8F1472E7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81" name="Text Box 1">
          <a:extLst>
            <a:ext uri="{FF2B5EF4-FFF2-40B4-BE49-F238E27FC236}">
              <a16:creationId xmlns:a16="http://schemas.microsoft.com/office/drawing/2014/main" id="{A7015843-A027-45DF-B019-F848069C435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82" name="Text Box 1">
          <a:extLst>
            <a:ext uri="{FF2B5EF4-FFF2-40B4-BE49-F238E27FC236}">
              <a16:creationId xmlns:a16="http://schemas.microsoft.com/office/drawing/2014/main" id="{11183953-E654-4505-B635-71A0AD4536D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83" name="Text Box 1">
          <a:extLst>
            <a:ext uri="{FF2B5EF4-FFF2-40B4-BE49-F238E27FC236}">
              <a16:creationId xmlns:a16="http://schemas.microsoft.com/office/drawing/2014/main" id="{6620ACA3-EA81-41D7-8639-CDD58C09F03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84" name="Text Box 1">
          <a:extLst>
            <a:ext uri="{FF2B5EF4-FFF2-40B4-BE49-F238E27FC236}">
              <a16:creationId xmlns:a16="http://schemas.microsoft.com/office/drawing/2014/main" id="{2E820142-4772-4A14-8631-72333DD9BAF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85" name="Text Box 1">
          <a:extLst>
            <a:ext uri="{FF2B5EF4-FFF2-40B4-BE49-F238E27FC236}">
              <a16:creationId xmlns:a16="http://schemas.microsoft.com/office/drawing/2014/main" id="{20CF24CD-CA32-4F2A-8FCC-D3087743928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86" name="Text Box 1">
          <a:extLst>
            <a:ext uri="{FF2B5EF4-FFF2-40B4-BE49-F238E27FC236}">
              <a16:creationId xmlns:a16="http://schemas.microsoft.com/office/drawing/2014/main" id="{D4588ED4-C192-418A-9F73-3F4FAEB6906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87" name="Text Box 1">
          <a:extLst>
            <a:ext uri="{FF2B5EF4-FFF2-40B4-BE49-F238E27FC236}">
              <a16:creationId xmlns:a16="http://schemas.microsoft.com/office/drawing/2014/main" id="{0C910F46-B91D-48A8-BFAF-C39462DB36D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88" name="Text Box 1">
          <a:extLst>
            <a:ext uri="{FF2B5EF4-FFF2-40B4-BE49-F238E27FC236}">
              <a16:creationId xmlns:a16="http://schemas.microsoft.com/office/drawing/2014/main" id="{9B0F9CC4-034C-43EC-B896-264CCFEF06E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189" name="Text Box 1">
          <a:extLst>
            <a:ext uri="{FF2B5EF4-FFF2-40B4-BE49-F238E27FC236}">
              <a16:creationId xmlns:a16="http://schemas.microsoft.com/office/drawing/2014/main" id="{7D32F907-2FEC-4CA2-AF2F-79285D52005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90" name="Text Box 1">
          <a:extLst>
            <a:ext uri="{FF2B5EF4-FFF2-40B4-BE49-F238E27FC236}">
              <a16:creationId xmlns:a16="http://schemas.microsoft.com/office/drawing/2014/main" id="{8898C18F-903D-4850-88B2-BDECFD405A4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91" name="Text Box 1">
          <a:extLst>
            <a:ext uri="{FF2B5EF4-FFF2-40B4-BE49-F238E27FC236}">
              <a16:creationId xmlns:a16="http://schemas.microsoft.com/office/drawing/2014/main" id="{EF42311B-9D95-4317-9706-01610BFECDB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92" name="Text Box 1">
          <a:extLst>
            <a:ext uri="{FF2B5EF4-FFF2-40B4-BE49-F238E27FC236}">
              <a16:creationId xmlns:a16="http://schemas.microsoft.com/office/drawing/2014/main" id="{32AA777B-88CE-4C0A-83C1-0F9284F5F04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193" name="Text Box 1">
          <a:extLst>
            <a:ext uri="{FF2B5EF4-FFF2-40B4-BE49-F238E27FC236}">
              <a16:creationId xmlns:a16="http://schemas.microsoft.com/office/drawing/2014/main" id="{D2622F04-AC93-4D3F-B518-A8A5EF8ABDF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194" name="Text Box 1">
          <a:extLst>
            <a:ext uri="{FF2B5EF4-FFF2-40B4-BE49-F238E27FC236}">
              <a16:creationId xmlns:a16="http://schemas.microsoft.com/office/drawing/2014/main" id="{A5367529-12E8-4356-AACF-AAC331E8A68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95" name="Text Box 1">
          <a:extLst>
            <a:ext uri="{FF2B5EF4-FFF2-40B4-BE49-F238E27FC236}">
              <a16:creationId xmlns:a16="http://schemas.microsoft.com/office/drawing/2014/main" id="{26192921-64E2-4D64-AA5F-C8B40A4FB7A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196" name="Text Box 1">
          <a:extLst>
            <a:ext uri="{FF2B5EF4-FFF2-40B4-BE49-F238E27FC236}">
              <a16:creationId xmlns:a16="http://schemas.microsoft.com/office/drawing/2014/main" id="{96EECC99-AAEC-4650-9D48-CA0D838E86F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97" name="Text Box 1">
          <a:extLst>
            <a:ext uri="{FF2B5EF4-FFF2-40B4-BE49-F238E27FC236}">
              <a16:creationId xmlns:a16="http://schemas.microsoft.com/office/drawing/2014/main" id="{4FC006C5-91EC-4376-B006-BEB6C08B8F1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198" name="Text Box 1">
          <a:extLst>
            <a:ext uri="{FF2B5EF4-FFF2-40B4-BE49-F238E27FC236}">
              <a16:creationId xmlns:a16="http://schemas.microsoft.com/office/drawing/2014/main" id="{86908699-F182-421F-ABE1-675084971D5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199" name="Text Box 1">
          <a:extLst>
            <a:ext uri="{FF2B5EF4-FFF2-40B4-BE49-F238E27FC236}">
              <a16:creationId xmlns:a16="http://schemas.microsoft.com/office/drawing/2014/main" id="{C1F8F48F-2C8F-4DAF-81A9-1537BA9CCAE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00" name="Text Box 1">
          <a:extLst>
            <a:ext uri="{FF2B5EF4-FFF2-40B4-BE49-F238E27FC236}">
              <a16:creationId xmlns:a16="http://schemas.microsoft.com/office/drawing/2014/main" id="{64288C00-63CF-4E12-9769-289F24796A7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01" name="Text Box 1">
          <a:extLst>
            <a:ext uri="{FF2B5EF4-FFF2-40B4-BE49-F238E27FC236}">
              <a16:creationId xmlns:a16="http://schemas.microsoft.com/office/drawing/2014/main" id="{6B1EC5C4-6AB7-4CEE-A8F3-EA30EE463DC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02" name="Text Box 1">
          <a:extLst>
            <a:ext uri="{FF2B5EF4-FFF2-40B4-BE49-F238E27FC236}">
              <a16:creationId xmlns:a16="http://schemas.microsoft.com/office/drawing/2014/main" id="{9020004B-3A1F-4A0E-9042-0F2AE59491F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03" name="Text Box 1">
          <a:extLst>
            <a:ext uri="{FF2B5EF4-FFF2-40B4-BE49-F238E27FC236}">
              <a16:creationId xmlns:a16="http://schemas.microsoft.com/office/drawing/2014/main" id="{16A55CAC-079E-46A7-A7E0-6FA2FDB9D87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04" name="Text Box 1">
          <a:extLst>
            <a:ext uri="{FF2B5EF4-FFF2-40B4-BE49-F238E27FC236}">
              <a16:creationId xmlns:a16="http://schemas.microsoft.com/office/drawing/2014/main" id="{C603056A-FADC-432E-9B3E-1E87DC0B544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05" name="Text Box 1">
          <a:extLst>
            <a:ext uri="{FF2B5EF4-FFF2-40B4-BE49-F238E27FC236}">
              <a16:creationId xmlns:a16="http://schemas.microsoft.com/office/drawing/2014/main" id="{FF23DEC0-FD6F-4C84-9A08-73678EC94E2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06" name="Text Box 1">
          <a:extLst>
            <a:ext uri="{FF2B5EF4-FFF2-40B4-BE49-F238E27FC236}">
              <a16:creationId xmlns:a16="http://schemas.microsoft.com/office/drawing/2014/main" id="{D8BBEBE8-195B-4759-AB62-E1F0412F883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07" name="Text Box 1">
          <a:extLst>
            <a:ext uri="{FF2B5EF4-FFF2-40B4-BE49-F238E27FC236}">
              <a16:creationId xmlns:a16="http://schemas.microsoft.com/office/drawing/2014/main" id="{C7042642-B46A-4DDE-BA9C-B865043C2F6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08" name="Text Box 1">
          <a:extLst>
            <a:ext uri="{FF2B5EF4-FFF2-40B4-BE49-F238E27FC236}">
              <a16:creationId xmlns:a16="http://schemas.microsoft.com/office/drawing/2014/main" id="{7B5B0548-C117-47CD-B9AB-ABAADE5BAA8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09" name="Text Box 1">
          <a:extLst>
            <a:ext uri="{FF2B5EF4-FFF2-40B4-BE49-F238E27FC236}">
              <a16:creationId xmlns:a16="http://schemas.microsoft.com/office/drawing/2014/main" id="{010CA172-29A0-4E6B-8598-DB9C7EE641E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10" name="Text Box 1">
          <a:extLst>
            <a:ext uri="{FF2B5EF4-FFF2-40B4-BE49-F238E27FC236}">
              <a16:creationId xmlns:a16="http://schemas.microsoft.com/office/drawing/2014/main" id="{D02DD7BF-D8C4-4016-A75E-6BBD5E82B7A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11" name="Text Box 1">
          <a:extLst>
            <a:ext uri="{FF2B5EF4-FFF2-40B4-BE49-F238E27FC236}">
              <a16:creationId xmlns:a16="http://schemas.microsoft.com/office/drawing/2014/main" id="{682B2D5F-1B16-4848-B5FC-EF7E740C8FF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12" name="Text Box 1">
          <a:extLst>
            <a:ext uri="{FF2B5EF4-FFF2-40B4-BE49-F238E27FC236}">
              <a16:creationId xmlns:a16="http://schemas.microsoft.com/office/drawing/2014/main" id="{86C16496-301C-4F39-9004-906560F6420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13" name="Text Box 1">
          <a:extLst>
            <a:ext uri="{FF2B5EF4-FFF2-40B4-BE49-F238E27FC236}">
              <a16:creationId xmlns:a16="http://schemas.microsoft.com/office/drawing/2014/main" id="{AE509A78-4F9B-443B-8993-50BA47A4F56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14" name="Text Box 1">
          <a:extLst>
            <a:ext uri="{FF2B5EF4-FFF2-40B4-BE49-F238E27FC236}">
              <a16:creationId xmlns:a16="http://schemas.microsoft.com/office/drawing/2014/main" id="{23BE00E3-A369-4013-9B75-86FF46468EF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15" name="Text Box 1">
          <a:extLst>
            <a:ext uri="{FF2B5EF4-FFF2-40B4-BE49-F238E27FC236}">
              <a16:creationId xmlns:a16="http://schemas.microsoft.com/office/drawing/2014/main" id="{4822AF2D-5A4E-44DE-9D34-3C5BE43B498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16" name="Text Box 1">
          <a:extLst>
            <a:ext uri="{FF2B5EF4-FFF2-40B4-BE49-F238E27FC236}">
              <a16:creationId xmlns:a16="http://schemas.microsoft.com/office/drawing/2014/main" id="{85B7BE7D-B7B4-4B0C-ADE0-F6CB223B40F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17" name="Text Box 1">
          <a:extLst>
            <a:ext uri="{FF2B5EF4-FFF2-40B4-BE49-F238E27FC236}">
              <a16:creationId xmlns:a16="http://schemas.microsoft.com/office/drawing/2014/main" id="{394D597D-335E-4DB3-B6BD-3BD37C7C2DC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18" name="Text Box 1">
          <a:extLst>
            <a:ext uri="{FF2B5EF4-FFF2-40B4-BE49-F238E27FC236}">
              <a16:creationId xmlns:a16="http://schemas.microsoft.com/office/drawing/2014/main" id="{1430AE5A-7FAF-421B-B9F2-0E792437187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19" name="Text Box 1">
          <a:extLst>
            <a:ext uri="{FF2B5EF4-FFF2-40B4-BE49-F238E27FC236}">
              <a16:creationId xmlns:a16="http://schemas.microsoft.com/office/drawing/2014/main" id="{56F4EF6E-3AA4-4D24-A5A0-C187D2DE041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20" name="Text Box 1">
          <a:extLst>
            <a:ext uri="{FF2B5EF4-FFF2-40B4-BE49-F238E27FC236}">
              <a16:creationId xmlns:a16="http://schemas.microsoft.com/office/drawing/2014/main" id="{5E9C3F10-7209-4AD2-8D60-9FAFA613069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21" name="Text Box 1">
          <a:extLst>
            <a:ext uri="{FF2B5EF4-FFF2-40B4-BE49-F238E27FC236}">
              <a16:creationId xmlns:a16="http://schemas.microsoft.com/office/drawing/2014/main" id="{971AC6B9-F657-43B6-B223-8494B75C30F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22" name="Text Box 1">
          <a:extLst>
            <a:ext uri="{FF2B5EF4-FFF2-40B4-BE49-F238E27FC236}">
              <a16:creationId xmlns:a16="http://schemas.microsoft.com/office/drawing/2014/main" id="{25BC78AF-6DC0-4992-9248-9641EA9C812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23" name="Text Box 1">
          <a:extLst>
            <a:ext uri="{FF2B5EF4-FFF2-40B4-BE49-F238E27FC236}">
              <a16:creationId xmlns:a16="http://schemas.microsoft.com/office/drawing/2014/main" id="{6BFF12C9-8F3E-4008-9E36-9C35C94D701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24" name="Text Box 1">
          <a:extLst>
            <a:ext uri="{FF2B5EF4-FFF2-40B4-BE49-F238E27FC236}">
              <a16:creationId xmlns:a16="http://schemas.microsoft.com/office/drawing/2014/main" id="{078C10C8-8754-495D-BA8D-08DC864E684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25" name="Text Box 1">
          <a:extLst>
            <a:ext uri="{FF2B5EF4-FFF2-40B4-BE49-F238E27FC236}">
              <a16:creationId xmlns:a16="http://schemas.microsoft.com/office/drawing/2014/main" id="{094D9E26-B639-4C39-9E28-4C7B1BBABF4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26" name="Text Box 1">
          <a:extLst>
            <a:ext uri="{FF2B5EF4-FFF2-40B4-BE49-F238E27FC236}">
              <a16:creationId xmlns:a16="http://schemas.microsoft.com/office/drawing/2014/main" id="{5A9D9747-C71F-424B-B1AD-BCD812DE94B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27" name="Text Box 1">
          <a:extLst>
            <a:ext uri="{FF2B5EF4-FFF2-40B4-BE49-F238E27FC236}">
              <a16:creationId xmlns:a16="http://schemas.microsoft.com/office/drawing/2014/main" id="{0CF95D13-1054-4883-8923-F99C8B482DF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28" name="Text Box 1">
          <a:extLst>
            <a:ext uri="{FF2B5EF4-FFF2-40B4-BE49-F238E27FC236}">
              <a16:creationId xmlns:a16="http://schemas.microsoft.com/office/drawing/2014/main" id="{9CA0A05A-7F10-411F-BDED-7823D1C889A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29" name="Text Box 1">
          <a:extLst>
            <a:ext uri="{FF2B5EF4-FFF2-40B4-BE49-F238E27FC236}">
              <a16:creationId xmlns:a16="http://schemas.microsoft.com/office/drawing/2014/main" id="{9382D47D-5A98-467F-ABCB-FF01A837E88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30" name="Text Box 1">
          <a:extLst>
            <a:ext uri="{FF2B5EF4-FFF2-40B4-BE49-F238E27FC236}">
              <a16:creationId xmlns:a16="http://schemas.microsoft.com/office/drawing/2014/main" id="{8774EDE3-1DAD-444F-B832-EA0FF298C3E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31" name="Text Box 1">
          <a:extLst>
            <a:ext uri="{FF2B5EF4-FFF2-40B4-BE49-F238E27FC236}">
              <a16:creationId xmlns:a16="http://schemas.microsoft.com/office/drawing/2014/main" id="{A3C70492-D334-444E-BAE4-B485447BC08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32" name="Text Box 1">
          <a:extLst>
            <a:ext uri="{FF2B5EF4-FFF2-40B4-BE49-F238E27FC236}">
              <a16:creationId xmlns:a16="http://schemas.microsoft.com/office/drawing/2014/main" id="{1873A4C7-AC13-4F1C-BBF8-46869C99183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233" name="Text Box 1">
          <a:extLst>
            <a:ext uri="{FF2B5EF4-FFF2-40B4-BE49-F238E27FC236}">
              <a16:creationId xmlns:a16="http://schemas.microsoft.com/office/drawing/2014/main" id="{7C3451CE-7192-45FD-B87E-9CBB2DCA379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34" name="Text Box 1">
          <a:extLst>
            <a:ext uri="{FF2B5EF4-FFF2-40B4-BE49-F238E27FC236}">
              <a16:creationId xmlns:a16="http://schemas.microsoft.com/office/drawing/2014/main" id="{B19DB96E-61CE-45D4-A3F9-E4BCF9963CD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35" name="Text Box 1">
          <a:extLst>
            <a:ext uri="{FF2B5EF4-FFF2-40B4-BE49-F238E27FC236}">
              <a16:creationId xmlns:a16="http://schemas.microsoft.com/office/drawing/2014/main" id="{37A20F5A-5C86-4D52-8F10-BB8CAE43858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36" name="Text Box 1">
          <a:extLst>
            <a:ext uri="{FF2B5EF4-FFF2-40B4-BE49-F238E27FC236}">
              <a16:creationId xmlns:a16="http://schemas.microsoft.com/office/drawing/2014/main" id="{E8D26FD0-DF67-4C03-9078-0159D7FB122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37" name="Text Box 1">
          <a:extLst>
            <a:ext uri="{FF2B5EF4-FFF2-40B4-BE49-F238E27FC236}">
              <a16:creationId xmlns:a16="http://schemas.microsoft.com/office/drawing/2014/main" id="{F9E3EE02-E68E-4240-A46C-54ACBF67A20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38" name="Text Box 1">
          <a:extLst>
            <a:ext uri="{FF2B5EF4-FFF2-40B4-BE49-F238E27FC236}">
              <a16:creationId xmlns:a16="http://schemas.microsoft.com/office/drawing/2014/main" id="{9A6DB400-7DD4-410B-B90D-BE6A53A29EF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39" name="Text Box 1">
          <a:extLst>
            <a:ext uri="{FF2B5EF4-FFF2-40B4-BE49-F238E27FC236}">
              <a16:creationId xmlns:a16="http://schemas.microsoft.com/office/drawing/2014/main" id="{F08EF951-75D3-404D-B9A6-048F95F8689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40" name="Text Box 1">
          <a:extLst>
            <a:ext uri="{FF2B5EF4-FFF2-40B4-BE49-F238E27FC236}">
              <a16:creationId xmlns:a16="http://schemas.microsoft.com/office/drawing/2014/main" id="{EBF25C30-2F84-4DCD-AF34-FC2FBF4F161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41" name="Text Box 1">
          <a:extLst>
            <a:ext uri="{FF2B5EF4-FFF2-40B4-BE49-F238E27FC236}">
              <a16:creationId xmlns:a16="http://schemas.microsoft.com/office/drawing/2014/main" id="{17F590B1-8416-45B4-8E1D-DF90DACD459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42" name="Text Box 1">
          <a:extLst>
            <a:ext uri="{FF2B5EF4-FFF2-40B4-BE49-F238E27FC236}">
              <a16:creationId xmlns:a16="http://schemas.microsoft.com/office/drawing/2014/main" id="{D411A321-D8B2-4629-87DC-F36084D9DC9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43" name="Text Box 1">
          <a:extLst>
            <a:ext uri="{FF2B5EF4-FFF2-40B4-BE49-F238E27FC236}">
              <a16:creationId xmlns:a16="http://schemas.microsoft.com/office/drawing/2014/main" id="{D2B8C46A-CBB4-4FEC-B17D-B7D73EA9E01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44" name="Text Box 1">
          <a:extLst>
            <a:ext uri="{FF2B5EF4-FFF2-40B4-BE49-F238E27FC236}">
              <a16:creationId xmlns:a16="http://schemas.microsoft.com/office/drawing/2014/main" id="{D6955E14-09E1-4031-BEAE-FB7C10AAB87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45" name="Text Box 1">
          <a:extLst>
            <a:ext uri="{FF2B5EF4-FFF2-40B4-BE49-F238E27FC236}">
              <a16:creationId xmlns:a16="http://schemas.microsoft.com/office/drawing/2014/main" id="{BC60D6C1-BFC1-4FBD-9BFE-81F8AD9DD38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46" name="Text Box 1">
          <a:extLst>
            <a:ext uri="{FF2B5EF4-FFF2-40B4-BE49-F238E27FC236}">
              <a16:creationId xmlns:a16="http://schemas.microsoft.com/office/drawing/2014/main" id="{3552A3E5-51B9-4673-8982-B955FB03871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47" name="Text Box 1">
          <a:extLst>
            <a:ext uri="{FF2B5EF4-FFF2-40B4-BE49-F238E27FC236}">
              <a16:creationId xmlns:a16="http://schemas.microsoft.com/office/drawing/2014/main" id="{89DA3A0F-EDF7-42BE-9DB4-925EAE12B35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48" name="Text Box 1">
          <a:extLst>
            <a:ext uri="{FF2B5EF4-FFF2-40B4-BE49-F238E27FC236}">
              <a16:creationId xmlns:a16="http://schemas.microsoft.com/office/drawing/2014/main" id="{0273D023-D42B-4B22-AE0D-A0848E127AD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49" name="Text Box 1">
          <a:extLst>
            <a:ext uri="{FF2B5EF4-FFF2-40B4-BE49-F238E27FC236}">
              <a16:creationId xmlns:a16="http://schemas.microsoft.com/office/drawing/2014/main" id="{E1BE348B-D797-4FE4-9F0B-7347ADE8860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50" name="Text Box 1">
          <a:extLst>
            <a:ext uri="{FF2B5EF4-FFF2-40B4-BE49-F238E27FC236}">
              <a16:creationId xmlns:a16="http://schemas.microsoft.com/office/drawing/2014/main" id="{FFF92C36-A700-4773-8711-A5CEB218B60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51" name="Text Box 1">
          <a:extLst>
            <a:ext uri="{FF2B5EF4-FFF2-40B4-BE49-F238E27FC236}">
              <a16:creationId xmlns:a16="http://schemas.microsoft.com/office/drawing/2014/main" id="{B66A47DD-BFC6-4815-A3EF-27E674A8A95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52" name="Text Box 1">
          <a:extLst>
            <a:ext uri="{FF2B5EF4-FFF2-40B4-BE49-F238E27FC236}">
              <a16:creationId xmlns:a16="http://schemas.microsoft.com/office/drawing/2014/main" id="{616AE175-531B-4E65-88B4-CFFB487CF12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53" name="Text Box 1">
          <a:extLst>
            <a:ext uri="{FF2B5EF4-FFF2-40B4-BE49-F238E27FC236}">
              <a16:creationId xmlns:a16="http://schemas.microsoft.com/office/drawing/2014/main" id="{658A86B1-6FDC-44D6-AEA6-3BAB75405EA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54" name="Text Box 1">
          <a:extLst>
            <a:ext uri="{FF2B5EF4-FFF2-40B4-BE49-F238E27FC236}">
              <a16:creationId xmlns:a16="http://schemas.microsoft.com/office/drawing/2014/main" id="{0EC8D7C9-2332-4205-9D5B-E6EF7C1E0D0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55" name="Text Box 1">
          <a:extLst>
            <a:ext uri="{FF2B5EF4-FFF2-40B4-BE49-F238E27FC236}">
              <a16:creationId xmlns:a16="http://schemas.microsoft.com/office/drawing/2014/main" id="{E6BCB54C-8F91-48D3-B4E7-000A90F6CD9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56" name="Text Box 1">
          <a:extLst>
            <a:ext uri="{FF2B5EF4-FFF2-40B4-BE49-F238E27FC236}">
              <a16:creationId xmlns:a16="http://schemas.microsoft.com/office/drawing/2014/main" id="{40132B5F-1E7A-4DF3-B064-AFAA36E8BA6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57" name="Text Box 1">
          <a:extLst>
            <a:ext uri="{FF2B5EF4-FFF2-40B4-BE49-F238E27FC236}">
              <a16:creationId xmlns:a16="http://schemas.microsoft.com/office/drawing/2014/main" id="{13AD4D67-BEAB-4A60-BA09-9D403206E69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58" name="Text Box 1">
          <a:extLst>
            <a:ext uri="{FF2B5EF4-FFF2-40B4-BE49-F238E27FC236}">
              <a16:creationId xmlns:a16="http://schemas.microsoft.com/office/drawing/2014/main" id="{A3133F10-1837-4276-A7D2-54D448C28FD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59" name="Text Box 1">
          <a:extLst>
            <a:ext uri="{FF2B5EF4-FFF2-40B4-BE49-F238E27FC236}">
              <a16:creationId xmlns:a16="http://schemas.microsoft.com/office/drawing/2014/main" id="{52F55487-235D-4EE1-B34B-8AEE2A1C4FF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60" name="Text Box 1">
          <a:extLst>
            <a:ext uri="{FF2B5EF4-FFF2-40B4-BE49-F238E27FC236}">
              <a16:creationId xmlns:a16="http://schemas.microsoft.com/office/drawing/2014/main" id="{6624784D-9A3C-46BD-8002-3C0D6D4C9F6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61" name="Text Box 1">
          <a:extLst>
            <a:ext uri="{FF2B5EF4-FFF2-40B4-BE49-F238E27FC236}">
              <a16:creationId xmlns:a16="http://schemas.microsoft.com/office/drawing/2014/main" id="{0B815872-1BEC-4B7A-A1C1-AACE7954BA7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62" name="Text Box 1">
          <a:extLst>
            <a:ext uri="{FF2B5EF4-FFF2-40B4-BE49-F238E27FC236}">
              <a16:creationId xmlns:a16="http://schemas.microsoft.com/office/drawing/2014/main" id="{B2A3FB7E-B1A1-47D5-A7DF-D7327067A2B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63" name="Text Box 1">
          <a:extLst>
            <a:ext uri="{FF2B5EF4-FFF2-40B4-BE49-F238E27FC236}">
              <a16:creationId xmlns:a16="http://schemas.microsoft.com/office/drawing/2014/main" id="{0ECA0BAC-FD5F-42D6-B8EE-524328057C1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64" name="Text Box 1">
          <a:extLst>
            <a:ext uri="{FF2B5EF4-FFF2-40B4-BE49-F238E27FC236}">
              <a16:creationId xmlns:a16="http://schemas.microsoft.com/office/drawing/2014/main" id="{2A9EA2A0-3243-4733-894C-7E236233E0E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65" name="Text Box 1">
          <a:extLst>
            <a:ext uri="{FF2B5EF4-FFF2-40B4-BE49-F238E27FC236}">
              <a16:creationId xmlns:a16="http://schemas.microsoft.com/office/drawing/2014/main" id="{984E7C82-22CB-4DFB-9FE2-1A62A33F85F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66" name="Text Box 1">
          <a:extLst>
            <a:ext uri="{FF2B5EF4-FFF2-40B4-BE49-F238E27FC236}">
              <a16:creationId xmlns:a16="http://schemas.microsoft.com/office/drawing/2014/main" id="{2F18FEFE-64A1-479C-A681-5AC1B4C7A8C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67" name="Text Box 1">
          <a:extLst>
            <a:ext uri="{FF2B5EF4-FFF2-40B4-BE49-F238E27FC236}">
              <a16:creationId xmlns:a16="http://schemas.microsoft.com/office/drawing/2014/main" id="{6AFDE568-984B-4DD2-94AE-EE3164D1BC2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68" name="Text Box 1">
          <a:extLst>
            <a:ext uri="{FF2B5EF4-FFF2-40B4-BE49-F238E27FC236}">
              <a16:creationId xmlns:a16="http://schemas.microsoft.com/office/drawing/2014/main" id="{F6994103-1315-4574-80D5-6869B388ECC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69" name="Text Box 1">
          <a:extLst>
            <a:ext uri="{FF2B5EF4-FFF2-40B4-BE49-F238E27FC236}">
              <a16:creationId xmlns:a16="http://schemas.microsoft.com/office/drawing/2014/main" id="{1F5EF454-C4B0-48D6-9EDA-C93F25DE88D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70" name="Text Box 1">
          <a:extLst>
            <a:ext uri="{FF2B5EF4-FFF2-40B4-BE49-F238E27FC236}">
              <a16:creationId xmlns:a16="http://schemas.microsoft.com/office/drawing/2014/main" id="{D8549613-A616-4D37-864A-56F3598DE95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71" name="Text Box 1">
          <a:extLst>
            <a:ext uri="{FF2B5EF4-FFF2-40B4-BE49-F238E27FC236}">
              <a16:creationId xmlns:a16="http://schemas.microsoft.com/office/drawing/2014/main" id="{270481F0-1EFC-4528-B8F5-38F8FD3DA4E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72" name="Text Box 1">
          <a:extLst>
            <a:ext uri="{FF2B5EF4-FFF2-40B4-BE49-F238E27FC236}">
              <a16:creationId xmlns:a16="http://schemas.microsoft.com/office/drawing/2014/main" id="{2DECBE1D-63E0-4E20-9C98-9C23EC6673F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73" name="Text Box 1">
          <a:extLst>
            <a:ext uri="{FF2B5EF4-FFF2-40B4-BE49-F238E27FC236}">
              <a16:creationId xmlns:a16="http://schemas.microsoft.com/office/drawing/2014/main" id="{9E9E794E-0256-4627-B2F4-41659AC617B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74" name="Text Box 1">
          <a:extLst>
            <a:ext uri="{FF2B5EF4-FFF2-40B4-BE49-F238E27FC236}">
              <a16:creationId xmlns:a16="http://schemas.microsoft.com/office/drawing/2014/main" id="{97068691-5978-48B6-B662-46769A6CC90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75" name="Text Box 1">
          <a:extLst>
            <a:ext uri="{FF2B5EF4-FFF2-40B4-BE49-F238E27FC236}">
              <a16:creationId xmlns:a16="http://schemas.microsoft.com/office/drawing/2014/main" id="{A96DBAF8-2B62-4F5E-A2C8-6442C09C694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76" name="Text Box 1">
          <a:extLst>
            <a:ext uri="{FF2B5EF4-FFF2-40B4-BE49-F238E27FC236}">
              <a16:creationId xmlns:a16="http://schemas.microsoft.com/office/drawing/2014/main" id="{9C4E01F2-87DD-4EC3-B219-5FA2451838E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77" name="Text Box 1">
          <a:extLst>
            <a:ext uri="{FF2B5EF4-FFF2-40B4-BE49-F238E27FC236}">
              <a16:creationId xmlns:a16="http://schemas.microsoft.com/office/drawing/2014/main" id="{8A21F427-D3E6-4628-B7CE-B6E5DBC031C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278" name="Text Box 1">
          <a:extLst>
            <a:ext uri="{FF2B5EF4-FFF2-40B4-BE49-F238E27FC236}">
              <a16:creationId xmlns:a16="http://schemas.microsoft.com/office/drawing/2014/main" id="{D5937045-D57A-462F-83ED-ADB899DEDC5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279" name="Text Box 1">
          <a:extLst>
            <a:ext uri="{FF2B5EF4-FFF2-40B4-BE49-F238E27FC236}">
              <a16:creationId xmlns:a16="http://schemas.microsoft.com/office/drawing/2014/main" id="{6401AD56-7747-495C-A04E-1BFCF1CDC04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280" name="Text Box 1">
          <a:extLst>
            <a:ext uri="{FF2B5EF4-FFF2-40B4-BE49-F238E27FC236}">
              <a16:creationId xmlns:a16="http://schemas.microsoft.com/office/drawing/2014/main" id="{7F160538-C28C-43A1-944D-AA6A7C65A15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281" name="Text Box 1">
          <a:extLst>
            <a:ext uri="{FF2B5EF4-FFF2-40B4-BE49-F238E27FC236}">
              <a16:creationId xmlns:a16="http://schemas.microsoft.com/office/drawing/2014/main" id="{B65C7392-E003-4C7E-AC7B-7C8D7D54711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82" name="Text Box 1">
          <a:extLst>
            <a:ext uri="{FF2B5EF4-FFF2-40B4-BE49-F238E27FC236}">
              <a16:creationId xmlns:a16="http://schemas.microsoft.com/office/drawing/2014/main" id="{8B6C9BD5-FB1F-4FA6-8005-C3F3FE61077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83" name="Text Box 1">
          <a:extLst>
            <a:ext uri="{FF2B5EF4-FFF2-40B4-BE49-F238E27FC236}">
              <a16:creationId xmlns:a16="http://schemas.microsoft.com/office/drawing/2014/main" id="{2C5458F3-407B-4A47-BA13-220AF605B12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84" name="Text Box 1">
          <a:extLst>
            <a:ext uri="{FF2B5EF4-FFF2-40B4-BE49-F238E27FC236}">
              <a16:creationId xmlns:a16="http://schemas.microsoft.com/office/drawing/2014/main" id="{51D03128-E3F9-4D31-A870-52D3AF32518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85" name="Text Box 1">
          <a:extLst>
            <a:ext uri="{FF2B5EF4-FFF2-40B4-BE49-F238E27FC236}">
              <a16:creationId xmlns:a16="http://schemas.microsoft.com/office/drawing/2014/main" id="{0DE54C3E-FED6-4344-83F0-E10D0447623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86" name="Text Box 1">
          <a:extLst>
            <a:ext uri="{FF2B5EF4-FFF2-40B4-BE49-F238E27FC236}">
              <a16:creationId xmlns:a16="http://schemas.microsoft.com/office/drawing/2014/main" id="{AB1D3E77-57F3-40B9-BD6C-29589CA8E61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87" name="Text Box 1">
          <a:extLst>
            <a:ext uri="{FF2B5EF4-FFF2-40B4-BE49-F238E27FC236}">
              <a16:creationId xmlns:a16="http://schemas.microsoft.com/office/drawing/2014/main" id="{8C51E41F-D6D4-4BBA-9A09-75262DAC647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88" name="Text Box 1">
          <a:extLst>
            <a:ext uri="{FF2B5EF4-FFF2-40B4-BE49-F238E27FC236}">
              <a16:creationId xmlns:a16="http://schemas.microsoft.com/office/drawing/2014/main" id="{BE077C02-969C-4091-82C0-E8CA7284293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89" name="Text Box 1">
          <a:extLst>
            <a:ext uri="{FF2B5EF4-FFF2-40B4-BE49-F238E27FC236}">
              <a16:creationId xmlns:a16="http://schemas.microsoft.com/office/drawing/2014/main" id="{7C92B098-1F6D-4F70-824D-8CC10126E6E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90" name="Text Box 1">
          <a:extLst>
            <a:ext uri="{FF2B5EF4-FFF2-40B4-BE49-F238E27FC236}">
              <a16:creationId xmlns:a16="http://schemas.microsoft.com/office/drawing/2014/main" id="{10BF4D68-CBD4-44DE-B2F7-402981A9B88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91" name="Text Box 1">
          <a:extLst>
            <a:ext uri="{FF2B5EF4-FFF2-40B4-BE49-F238E27FC236}">
              <a16:creationId xmlns:a16="http://schemas.microsoft.com/office/drawing/2014/main" id="{AF97365A-239C-4C3D-8F37-2013BA64D5F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92" name="Text Box 1">
          <a:extLst>
            <a:ext uri="{FF2B5EF4-FFF2-40B4-BE49-F238E27FC236}">
              <a16:creationId xmlns:a16="http://schemas.microsoft.com/office/drawing/2014/main" id="{A116D07E-CA6F-45BB-A0A9-A001F717FBF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93" name="Text Box 1">
          <a:extLst>
            <a:ext uri="{FF2B5EF4-FFF2-40B4-BE49-F238E27FC236}">
              <a16:creationId xmlns:a16="http://schemas.microsoft.com/office/drawing/2014/main" id="{220341E9-57A1-4C62-AF9B-DCBC265E236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94" name="Text Box 1">
          <a:extLst>
            <a:ext uri="{FF2B5EF4-FFF2-40B4-BE49-F238E27FC236}">
              <a16:creationId xmlns:a16="http://schemas.microsoft.com/office/drawing/2014/main" id="{76C033AE-BDA7-4468-9B11-E27528A1FEB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95" name="Text Box 1">
          <a:extLst>
            <a:ext uri="{FF2B5EF4-FFF2-40B4-BE49-F238E27FC236}">
              <a16:creationId xmlns:a16="http://schemas.microsoft.com/office/drawing/2014/main" id="{EA175566-3748-427A-853C-AED62C9DE65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96" name="Text Box 1">
          <a:extLst>
            <a:ext uri="{FF2B5EF4-FFF2-40B4-BE49-F238E27FC236}">
              <a16:creationId xmlns:a16="http://schemas.microsoft.com/office/drawing/2014/main" id="{36639C5D-655A-46F2-A908-337527DD0D0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297" name="Text Box 1">
          <a:extLst>
            <a:ext uri="{FF2B5EF4-FFF2-40B4-BE49-F238E27FC236}">
              <a16:creationId xmlns:a16="http://schemas.microsoft.com/office/drawing/2014/main" id="{CE273420-7869-4F6F-BAA1-32F73ED5DE4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298" name="Text Box 1">
          <a:extLst>
            <a:ext uri="{FF2B5EF4-FFF2-40B4-BE49-F238E27FC236}">
              <a16:creationId xmlns:a16="http://schemas.microsoft.com/office/drawing/2014/main" id="{A62AEEBA-7E30-4C5B-864A-55D62A090DB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299" name="Text Box 1">
          <a:extLst>
            <a:ext uri="{FF2B5EF4-FFF2-40B4-BE49-F238E27FC236}">
              <a16:creationId xmlns:a16="http://schemas.microsoft.com/office/drawing/2014/main" id="{430E43D1-135E-43EC-A674-F4D4B85F31E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300" name="Text Box 1">
          <a:extLst>
            <a:ext uri="{FF2B5EF4-FFF2-40B4-BE49-F238E27FC236}">
              <a16:creationId xmlns:a16="http://schemas.microsoft.com/office/drawing/2014/main" id="{438ED1D9-883B-45F6-9A2D-E6C397280D5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01" name="Text Box 1">
          <a:extLst>
            <a:ext uri="{FF2B5EF4-FFF2-40B4-BE49-F238E27FC236}">
              <a16:creationId xmlns:a16="http://schemas.microsoft.com/office/drawing/2014/main" id="{2BEC6F87-F887-4D23-AEC8-BBA0CFE3446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02" name="Text Box 1">
          <a:extLst>
            <a:ext uri="{FF2B5EF4-FFF2-40B4-BE49-F238E27FC236}">
              <a16:creationId xmlns:a16="http://schemas.microsoft.com/office/drawing/2014/main" id="{09A01194-077A-4992-AFE4-D992386E167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03" name="Text Box 1">
          <a:extLst>
            <a:ext uri="{FF2B5EF4-FFF2-40B4-BE49-F238E27FC236}">
              <a16:creationId xmlns:a16="http://schemas.microsoft.com/office/drawing/2014/main" id="{4E5EB33A-85FF-4F2C-AF6C-D94B979C641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04" name="Text Box 1">
          <a:extLst>
            <a:ext uri="{FF2B5EF4-FFF2-40B4-BE49-F238E27FC236}">
              <a16:creationId xmlns:a16="http://schemas.microsoft.com/office/drawing/2014/main" id="{6F4F5B00-50D9-4B54-B210-15B78F72F64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05" name="Text Box 1">
          <a:extLst>
            <a:ext uri="{FF2B5EF4-FFF2-40B4-BE49-F238E27FC236}">
              <a16:creationId xmlns:a16="http://schemas.microsoft.com/office/drawing/2014/main" id="{08B795C5-1F47-428C-A216-5231D72870F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06" name="Text Box 1">
          <a:extLst>
            <a:ext uri="{FF2B5EF4-FFF2-40B4-BE49-F238E27FC236}">
              <a16:creationId xmlns:a16="http://schemas.microsoft.com/office/drawing/2014/main" id="{A305897F-6C27-4634-B938-02DB7AE0BFB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07" name="Text Box 1">
          <a:extLst>
            <a:ext uri="{FF2B5EF4-FFF2-40B4-BE49-F238E27FC236}">
              <a16:creationId xmlns:a16="http://schemas.microsoft.com/office/drawing/2014/main" id="{66FB3959-47AC-4384-A2C2-8C3FEF950D7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08" name="Text Box 1">
          <a:extLst>
            <a:ext uri="{FF2B5EF4-FFF2-40B4-BE49-F238E27FC236}">
              <a16:creationId xmlns:a16="http://schemas.microsoft.com/office/drawing/2014/main" id="{F13DABCF-6950-4D83-8739-76E6BB4D2AC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09" name="Text Box 1">
          <a:extLst>
            <a:ext uri="{FF2B5EF4-FFF2-40B4-BE49-F238E27FC236}">
              <a16:creationId xmlns:a16="http://schemas.microsoft.com/office/drawing/2014/main" id="{53D2FA5A-DDFC-4267-86A3-A7B8F5AC858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10" name="Text Box 1">
          <a:extLst>
            <a:ext uri="{FF2B5EF4-FFF2-40B4-BE49-F238E27FC236}">
              <a16:creationId xmlns:a16="http://schemas.microsoft.com/office/drawing/2014/main" id="{E06C860F-513F-4629-B582-2CD0560C4E4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11" name="Text Box 1">
          <a:extLst>
            <a:ext uri="{FF2B5EF4-FFF2-40B4-BE49-F238E27FC236}">
              <a16:creationId xmlns:a16="http://schemas.microsoft.com/office/drawing/2014/main" id="{F1B8E5C7-52C9-4814-8796-2DB2531C80C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12" name="Text Box 1">
          <a:extLst>
            <a:ext uri="{FF2B5EF4-FFF2-40B4-BE49-F238E27FC236}">
              <a16:creationId xmlns:a16="http://schemas.microsoft.com/office/drawing/2014/main" id="{B414EBCE-A6E6-4A67-BBE2-3332A19E9D6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13" name="Text Box 1">
          <a:extLst>
            <a:ext uri="{FF2B5EF4-FFF2-40B4-BE49-F238E27FC236}">
              <a16:creationId xmlns:a16="http://schemas.microsoft.com/office/drawing/2014/main" id="{D4AD41CC-573F-46F8-BED9-A4EC95E0FAE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14" name="Text Box 1">
          <a:extLst>
            <a:ext uri="{FF2B5EF4-FFF2-40B4-BE49-F238E27FC236}">
              <a16:creationId xmlns:a16="http://schemas.microsoft.com/office/drawing/2014/main" id="{7F7D685F-5ABA-481A-BEFB-C69A85EC36F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15" name="Text Box 1">
          <a:extLst>
            <a:ext uri="{FF2B5EF4-FFF2-40B4-BE49-F238E27FC236}">
              <a16:creationId xmlns:a16="http://schemas.microsoft.com/office/drawing/2014/main" id="{B6ED5196-EA91-456B-B8B7-78448CE736A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16" name="Text Box 1">
          <a:extLst>
            <a:ext uri="{FF2B5EF4-FFF2-40B4-BE49-F238E27FC236}">
              <a16:creationId xmlns:a16="http://schemas.microsoft.com/office/drawing/2014/main" id="{E0161458-7A68-4D3F-9A85-852EF1A49E7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17" name="Text Box 1">
          <a:extLst>
            <a:ext uri="{FF2B5EF4-FFF2-40B4-BE49-F238E27FC236}">
              <a16:creationId xmlns:a16="http://schemas.microsoft.com/office/drawing/2014/main" id="{E81D316E-AEAE-484E-88C9-DAE73387540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18" name="Text Box 1">
          <a:extLst>
            <a:ext uri="{FF2B5EF4-FFF2-40B4-BE49-F238E27FC236}">
              <a16:creationId xmlns:a16="http://schemas.microsoft.com/office/drawing/2014/main" id="{6C43A283-13A7-4090-8D1B-7F1FA7989EE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19" name="Text Box 1">
          <a:extLst>
            <a:ext uri="{FF2B5EF4-FFF2-40B4-BE49-F238E27FC236}">
              <a16:creationId xmlns:a16="http://schemas.microsoft.com/office/drawing/2014/main" id="{99F16E46-0FE0-4010-B149-E03DC336E1C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20" name="Text Box 1">
          <a:extLst>
            <a:ext uri="{FF2B5EF4-FFF2-40B4-BE49-F238E27FC236}">
              <a16:creationId xmlns:a16="http://schemas.microsoft.com/office/drawing/2014/main" id="{4B859D86-19CB-467D-98FC-92A0D9AF3B7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321" name="Text Box 1">
          <a:extLst>
            <a:ext uri="{FF2B5EF4-FFF2-40B4-BE49-F238E27FC236}">
              <a16:creationId xmlns:a16="http://schemas.microsoft.com/office/drawing/2014/main" id="{260D1394-5EEB-423F-89C5-617B20BD220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322" name="Text Box 1">
          <a:extLst>
            <a:ext uri="{FF2B5EF4-FFF2-40B4-BE49-F238E27FC236}">
              <a16:creationId xmlns:a16="http://schemas.microsoft.com/office/drawing/2014/main" id="{D20BCE3A-1E7E-4176-B0D1-251A52B8864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23" name="Text Box 1">
          <a:extLst>
            <a:ext uri="{FF2B5EF4-FFF2-40B4-BE49-F238E27FC236}">
              <a16:creationId xmlns:a16="http://schemas.microsoft.com/office/drawing/2014/main" id="{33CF714E-EC06-48E5-A28B-6B74B7613E6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324" name="Text Box 1">
          <a:extLst>
            <a:ext uri="{FF2B5EF4-FFF2-40B4-BE49-F238E27FC236}">
              <a16:creationId xmlns:a16="http://schemas.microsoft.com/office/drawing/2014/main" id="{C260F362-97B7-4FBD-A7A9-77C3C0B9E0A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25" name="Text Box 1">
          <a:extLst>
            <a:ext uri="{FF2B5EF4-FFF2-40B4-BE49-F238E27FC236}">
              <a16:creationId xmlns:a16="http://schemas.microsoft.com/office/drawing/2014/main" id="{A35E5158-B40E-468E-8A9F-E4058185BEE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26" name="Text Box 1">
          <a:extLst>
            <a:ext uri="{FF2B5EF4-FFF2-40B4-BE49-F238E27FC236}">
              <a16:creationId xmlns:a16="http://schemas.microsoft.com/office/drawing/2014/main" id="{FC606EA9-FE92-49B7-9F01-0ED539E011E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27" name="Text Box 1">
          <a:extLst>
            <a:ext uri="{FF2B5EF4-FFF2-40B4-BE49-F238E27FC236}">
              <a16:creationId xmlns:a16="http://schemas.microsoft.com/office/drawing/2014/main" id="{410779DC-39BE-47B2-A3EB-8964D6279B5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28" name="Text Box 1">
          <a:extLst>
            <a:ext uri="{FF2B5EF4-FFF2-40B4-BE49-F238E27FC236}">
              <a16:creationId xmlns:a16="http://schemas.microsoft.com/office/drawing/2014/main" id="{08011ED6-295B-4040-A01F-4A36D7E2DDF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29" name="Text Box 1">
          <a:extLst>
            <a:ext uri="{FF2B5EF4-FFF2-40B4-BE49-F238E27FC236}">
              <a16:creationId xmlns:a16="http://schemas.microsoft.com/office/drawing/2014/main" id="{D129540B-D64F-40C7-8F54-0877900B916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330" name="Text Box 1">
          <a:extLst>
            <a:ext uri="{FF2B5EF4-FFF2-40B4-BE49-F238E27FC236}">
              <a16:creationId xmlns:a16="http://schemas.microsoft.com/office/drawing/2014/main" id="{D6BF203A-F31A-4652-98AB-E87A2A03369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31" name="Text Box 1">
          <a:extLst>
            <a:ext uri="{FF2B5EF4-FFF2-40B4-BE49-F238E27FC236}">
              <a16:creationId xmlns:a16="http://schemas.microsoft.com/office/drawing/2014/main" id="{9A3797A6-BD5E-465A-972A-412807FA790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332" name="Text Box 1">
          <a:extLst>
            <a:ext uri="{FF2B5EF4-FFF2-40B4-BE49-F238E27FC236}">
              <a16:creationId xmlns:a16="http://schemas.microsoft.com/office/drawing/2014/main" id="{8765340B-C437-4EF1-B6DD-AE8596CA865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33" name="Text Box 1">
          <a:extLst>
            <a:ext uri="{FF2B5EF4-FFF2-40B4-BE49-F238E27FC236}">
              <a16:creationId xmlns:a16="http://schemas.microsoft.com/office/drawing/2014/main" id="{F665827A-F528-4BBE-97F3-9D6603D4688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34" name="Text Box 1">
          <a:extLst>
            <a:ext uri="{FF2B5EF4-FFF2-40B4-BE49-F238E27FC236}">
              <a16:creationId xmlns:a16="http://schemas.microsoft.com/office/drawing/2014/main" id="{17B38234-7435-4362-BCE3-4C8C2369CC2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35" name="Text Box 1">
          <a:extLst>
            <a:ext uri="{FF2B5EF4-FFF2-40B4-BE49-F238E27FC236}">
              <a16:creationId xmlns:a16="http://schemas.microsoft.com/office/drawing/2014/main" id="{BD7D772D-7BBB-484E-908B-F319D734F0A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36" name="Text Box 1">
          <a:extLst>
            <a:ext uri="{FF2B5EF4-FFF2-40B4-BE49-F238E27FC236}">
              <a16:creationId xmlns:a16="http://schemas.microsoft.com/office/drawing/2014/main" id="{DDEF4F89-1B29-4D1D-9BCD-89B061A55BD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37" name="Text Box 1">
          <a:extLst>
            <a:ext uri="{FF2B5EF4-FFF2-40B4-BE49-F238E27FC236}">
              <a16:creationId xmlns:a16="http://schemas.microsoft.com/office/drawing/2014/main" id="{71091EED-951A-4E7F-A622-6FB735D7085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338" name="Text Box 1">
          <a:extLst>
            <a:ext uri="{FF2B5EF4-FFF2-40B4-BE49-F238E27FC236}">
              <a16:creationId xmlns:a16="http://schemas.microsoft.com/office/drawing/2014/main" id="{549033D1-2A60-4429-9E95-900E59E69F8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39" name="Text Box 1">
          <a:extLst>
            <a:ext uri="{FF2B5EF4-FFF2-40B4-BE49-F238E27FC236}">
              <a16:creationId xmlns:a16="http://schemas.microsoft.com/office/drawing/2014/main" id="{0188E57E-E9EA-4770-91DE-80A2A45EAFF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340" name="Text Box 1">
          <a:extLst>
            <a:ext uri="{FF2B5EF4-FFF2-40B4-BE49-F238E27FC236}">
              <a16:creationId xmlns:a16="http://schemas.microsoft.com/office/drawing/2014/main" id="{09340E00-35BF-453D-B52F-7F7EF2DD1A0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41" name="Text Box 1">
          <a:extLst>
            <a:ext uri="{FF2B5EF4-FFF2-40B4-BE49-F238E27FC236}">
              <a16:creationId xmlns:a16="http://schemas.microsoft.com/office/drawing/2014/main" id="{B3B88510-DCFF-4E0B-A099-938FAB6A06E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42" name="Text Box 1">
          <a:extLst>
            <a:ext uri="{FF2B5EF4-FFF2-40B4-BE49-F238E27FC236}">
              <a16:creationId xmlns:a16="http://schemas.microsoft.com/office/drawing/2014/main" id="{D6382702-B83F-4804-B1D0-4E03B8C1806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43" name="Text Box 1">
          <a:extLst>
            <a:ext uri="{FF2B5EF4-FFF2-40B4-BE49-F238E27FC236}">
              <a16:creationId xmlns:a16="http://schemas.microsoft.com/office/drawing/2014/main" id="{106CCB70-8FBB-4D8F-A326-CCEA4FB73D6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44" name="Text Box 1">
          <a:extLst>
            <a:ext uri="{FF2B5EF4-FFF2-40B4-BE49-F238E27FC236}">
              <a16:creationId xmlns:a16="http://schemas.microsoft.com/office/drawing/2014/main" id="{05F1390D-4195-45F9-9704-19D079C2F06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45" name="Text Box 1">
          <a:extLst>
            <a:ext uri="{FF2B5EF4-FFF2-40B4-BE49-F238E27FC236}">
              <a16:creationId xmlns:a16="http://schemas.microsoft.com/office/drawing/2014/main" id="{A5574120-C9DA-412E-9DEC-2B6B5875B6F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346" name="Text Box 1">
          <a:extLst>
            <a:ext uri="{FF2B5EF4-FFF2-40B4-BE49-F238E27FC236}">
              <a16:creationId xmlns:a16="http://schemas.microsoft.com/office/drawing/2014/main" id="{4CC4B41D-8B46-465D-B6FD-CB3F1C59CB6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47" name="Text Box 1">
          <a:extLst>
            <a:ext uri="{FF2B5EF4-FFF2-40B4-BE49-F238E27FC236}">
              <a16:creationId xmlns:a16="http://schemas.microsoft.com/office/drawing/2014/main" id="{5DD6F29C-BFCE-43EE-B3E7-90B5F410180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348" name="Text Box 1">
          <a:extLst>
            <a:ext uri="{FF2B5EF4-FFF2-40B4-BE49-F238E27FC236}">
              <a16:creationId xmlns:a16="http://schemas.microsoft.com/office/drawing/2014/main" id="{177CDFC5-4451-43BB-B00F-6FF971F9274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49" name="Text Box 1">
          <a:extLst>
            <a:ext uri="{FF2B5EF4-FFF2-40B4-BE49-F238E27FC236}">
              <a16:creationId xmlns:a16="http://schemas.microsoft.com/office/drawing/2014/main" id="{84920239-088A-439A-A59C-F472D76DB4D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50" name="Text Box 1">
          <a:extLst>
            <a:ext uri="{FF2B5EF4-FFF2-40B4-BE49-F238E27FC236}">
              <a16:creationId xmlns:a16="http://schemas.microsoft.com/office/drawing/2014/main" id="{4A7CD48F-9651-4014-9D61-AC8E90B9D37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51" name="Text Box 1">
          <a:extLst>
            <a:ext uri="{FF2B5EF4-FFF2-40B4-BE49-F238E27FC236}">
              <a16:creationId xmlns:a16="http://schemas.microsoft.com/office/drawing/2014/main" id="{0BDDF5C7-B74A-4595-A570-14A056DF551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52" name="Text Box 1">
          <a:extLst>
            <a:ext uri="{FF2B5EF4-FFF2-40B4-BE49-F238E27FC236}">
              <a16:creationId xmlns:a16="http://schemas.microsoft.com/office/drawing/2014/main" id="{B7A479DC-7E50-49F5-B844-950E3DD8FF2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53" name="Text Box 1">
          <a:extLst>
            <a:ext uri="{FF2B5EF4-FFF2-40B4-BE49-F238E27FC236}">
              <a16:creationId xmlns:a16="http://schemas.microsoft.com/office/drawing/2014/main" id="{EA0CEFAB-3262-40C8-9480-11D47F0E286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354" name="Text Box 1">
          <a:extLst>
            <a:ext uri="{FF2B5EF4-FFF2-40B4-BE49-F238E27FC236}">
              <a16:creationId xmlns:a16="http://schemas.microsoft.com/office/drawing/2014/main" id="{BAC8294D-79D2-42AC-89E0-00B662E98D8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55" name="Text Box 1">
          <a:extLst>
            <a:ext uri="{FF2B5EF4-FFF2-40B4-BE49-F238E27FC236}">
              <a16:creationId xmlns:a16="http://schemas.microsoft.com/office/drawing/2014/main" id="{2626BC31-6A11-4ABD-A2B6-58B459C9443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356" name="Text Box 1">
          <a:extLst>
            <a:ext uri="{FF2B5EF4-FFF2-40B4-BE49-F238E27FC236}">
              <a16:creationId xmlns:a16="http://schemas.microsoft.com/office/drawing/2014/main" id="{9CE3379A-0ED3-4D03-9C29-B52A06EABBD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57" name="Text Box 1">
          <a:extLst>
            <a:ext uri="{FF2B5EF4-FFF2-40B4-BE49-F238E27FC236}">
              <a16:creationId xmlns:a16="http://schemas.microsoft.com/office/drawing/2014/main" id="{ACAC4292-7F26-4634-B75D-D6763A44C89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58" name="Text Box 1">
          <a:extLst>
            <a:ext uri="{FF2B5EF4-FFF2-40B4-BE49-F238E27FC236}">
              <a16:creationId xmlns:a16="http://schemas.microsoft.com/office/drawing/2014/main" id="{3C502151-C97C-4B41-A217-A8EE5AB3CFF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59" name="Text Box 1">
          <a:extLst>
            <a:ext uri="{FF2B5EF4-FFF2-40B4-BE49-F238E27FC236}">
              <a16:creationId xmlns:a16="http://schemas.microsoft.com/office/drawing/2014/main" id="{F4BF643A-9D00-4EE1-9024-CC6C805DEE4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60" name="Text Box 1">
          <a:extLst>
            <a:ext uri="{FF2B5EF4-FFF2-40B4-BE49-F238E27FC236}">
              <a16:creationId xmlns:a16="http://schemas.microsoft.com/office/drawing/2014/main" id="{0CF1C806-2742-46B7-8783-4744D4FB784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61" name="Text Box 1">
          <a:extLst>
            <a:ext uri="{FF2B5EF4-FFF2-40B4-BE49-F238E27FC236}">
              <a16:creationId xmlns:a16="http://schemas.microsoft.com/office/drawing/2014/main" id="{69F8CEC0-689A-41A7-8CEB-45E347D102D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62" name="Text Box 1">
          <a:extLst>
            <a:ext uri="{FF2B5EF4-FFF2-40B4-BE49-F238E27FC236}">
              <a16:creationId xmlns:a16="http://schemas.microsoft.com/office/drawing/2014/main" id="{F5A09E32-1707-4431-BB8C-4D21DB94BAA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63" name="Text Box 1">
          <a:extLst>
            <a:ext uri="{FF2B5EF4-FFF2-40B4-BE49-F238E27FC236}">
              <a16:creationId xmlns:a16="http://schemas.microsoft.com/office/drawing/2014/main" id="{E959CDA0-3CE4-40A7-AF7A-312711F9C10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64" name="Text Box 1">
          <a:extLst>
            <a:ext uri="{FF2B5EF4-FFF2-40B4-BE49-F238E27FC236}">
              <a16:creationId xmlns:a16="http://schemas.microsoft.com/office/drawing/2014/main" id="{A3DEB388-3EE8-4BB6-8FD5-BC650787733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65" name="Text Box 1">
          <a:extLst>
            <a:ext uri="{FF2B5EF4-FFF2-40B4-BE49-F238E27FC236}">
              <a16:creationId xmlns:a16="http://schemas.microsoft.com/office/drawing/2014/main" id="{6EE5A47E-094C-467B-994F-8BF0F23901E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66" name="Text Box 1">
          <a:extLst>
            <a:ext uri="{FF2B5EF4-FFF2-40B4-BE49-F238E27FC236}">
              <a16:creationId xmlns:a16="http://schemas.microsoft.com/office/drawing/2014/main" id="{2EDA7674-0C35-4BCB-B5A2-F949B727F1F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67" name="Text Box 1">
          <a:extLst>
            <a:ext uri="{FF2B5EF4-FFF2-40B4-BE49-F238E27FC236}">
              <a16:creationId xmlns:a16="http://schemas.microsoft.com/office/drawing/2014/main" id="{6D814A2E-45BD-4A77-B707-43A259826D3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68" name="Text Box 1">
          <a:extLst>
            <a:ext uri="{FF2B5EF4-FFF2-40B4-BE49-F238E27FC236}">
              <a16:creationId xmlns:a16="http://schemas.microsoft.com/office/drawing/2014/main" id="{7D02BA01-5379-4BDE-A02C-5B841AFC86D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69" name="Text Box 1">
          <a:extLst>
            <a:ext uri="{FF2B5EF4-FFF2-40B4-BE49-F238E27FC236}">
              <a16:creationId xmlns:a16="http://schemas.microsoft.com/office/drawing/2014/main" id="{860F43CF-C543-4725-BBCB-F51355D4A5E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70" name="Text Box 1">
          <a:extLst>
            <a:ext uri="{FF2B5EF4-FFF2-40B4-BE49-F238E27FC236}">
              <a16:creationId xmlns:a16="http://schemas.microsoft.com/office/drawing/2014/main" id="{DA90F8E1-A20A-4089-A8D1-F55C66792FD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71" name="Text Box 1">
          <a:extLst>
            <a:ext uri="{FF2B5EF4-FFF2-40B4-BE49-F238E27FC236}">
              <a16:creationId xmlns:a16="http://schemas.microsoft.com/office/drawing/2014/main" id="{E739E96B-B91E-4C46-A2A6-04156818BA9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72" name="Text Box 1">
          <a:extLst>
            <a:ext uri="{FF2B5EF4-FFF2-40B4-BE49-F238E27FC236}">
              <a16:creationId xmlns:a16="http://schemas.microsoft.com/office/drawing/2014/main" id="{19432C85-9A21-4AC9-9B1E-70C8C2076BC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73" name="Text Box 1">
          <a:extLst>
            <a:ext uri="{FF2B5EF4-FFF2-40B4-BE49-F238E27FC236}">
              <a16:creationId xmlns:a16="http://schemas.microsoft.com/office/drawing/2014/main" id="{4A515BD1-E965-4C1C-B4C7-77AD53D31CE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74" name="Text Box 1">
          <a:extLst>
            <a:ext uri="{FF2B5EF4-FFF2-40B4-BE49-F238E27FC236}">
              <a16:creationId xmlns:a16="http://schemas.microsoft.com/office/drawing/2014/main" id="{D41D5E2B-55B4-483C-B68B-504831BC664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75" name="Text Box 1">
          <a:extLst>
            <a:ext uri="{FF2B5EF4-FFF2-40B4-BE49-F238E27FC236}">
              <a16:creationId xmlns:a16="http://schemas.microsoft.com/office/drawing/2014/main" id="{649EDCE8-4E32-4C10-B37E-7FEFEE922C4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76" name="Text Box 1">
          <a:extLst>
            <a:ext uri="{FF2B5EF4-FFF2-40B4-BE49-F238E27FC236}">
              <a16:creationId xmlns:a16="http://schemas.microsoft.com/office/drawing/2014/main" id="{17916075-E8C6-4450-8321-06180C6295F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77" name="Text Box 1">
          <a:extLst>
            <a:ext uri="{FF2B5EF4-FFF2-40B4-BE49-F238E27FC236}">
              <a16:creationId xmlns:a16="http://schemas.microsoft.com/office/drawing/2014/main" id="{AF6BACB5-A263-4D6A-8301-D396A63F62E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78" name="Text Box 1">
          <a:extLst>
            <a:ext uri="{FF2B5EF4-FFF2-40B4-BE49-F238E27FC236}">
              <a16:creationId xmlns:a16="http://schemas.microsoft.com/office/drawing/2014/main" id="{546A9C05-D8E3-416A-8A73-B9D13304139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79" name="Text Box 1">
          <a:extLst>
            <a:ext uri="{FF2B5EF4-FFF2-40B4-BE49-F238E27FC236}">
              <a16:creationId xmlns:a16="http://schemas.microsoft.com/office/drawing/2014/main" id="{BA973110-4574-4832-AF12-DECA675BCE2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80" name="Text Box 1">
          <a:extLst>
            <a:ext uri="{FF2B5EF4-FFF2-40B4-BE49-F238E27FC236}">
              <a16:creationId xmlns:a16="http://schemas.microsoft.com/office/drawing/2014/main" id="{DF484C01-F7FC-4979-8DAC-0054E6BDF8D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81" name="Text Box 1">
          <a:extLst>
            <a:ext uri="{FF2B5EF4-FFF2-40B4-BE49-F238E27FC236}">
              <a16:creationId xmlns:a16="http://schemas.microsoft.com/office/drawing/2014/main" id="{FF39A543-0003-436D-B509-15A8DD45EB8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82" name="Text Box 1">
          <a:extLst>
            <a:ext uri="{FF2B5EF4-FFF2-40B4-BE49-F238E27FC236}">
              <a16:creationId xmlns:a16="http://schemas.microsoft.com/office/drawing/2014/main" id="{FD041C47-696E-4C88-AC06-A284CFEAD9B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83" name="Text Box 1">
          <a:extLst>
            <a:ext uri="{FF2B5EF4-FFF2-40B4-BE49-F238E27FC236}">
              <a16:creationId xmlns:a16="http://schemas.microsoft.com/office/drawing/2014/main" id="{43617BBC-6819-4C26-8827-A73EB40D5FE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84" name="Text Box 1">
          <a:extLst>
            <a:ext uri="{FF2B5EF4-FFF2-40B4-BE49-F238E27FC236}">
              <a16:creationId xmlns:a16="http://schemas.microsoft.com/office/drawing/2014/main" id="{A6E32841-F22C-47AD-A068-F0F9648E636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85" name="Text Box 1">
          <a:extLst>
            <a:ext uri="{FF2B5EF4-FFF2-40B4-BE49-F238E27FC236}">
              <a16:creationId xmlns:a16="http://schemas.microsoft.com/office/drawing/2014/main" id="{A2C3E3A5-0C96-4BD5-A8EA-0671EFD88CE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86" name="Text Box 1">
          <a:extLst>
            <a:ext uri="{FF2B5EF4-FFF2-40B4-BE49-F238E27FC236}">
              <a16:creationId xmlns:a16="http://schemas.microsoft.com/office/drawing/2014/main" id="{4E96C10C-4B47-4A28-9408-A5C058ED655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87" name="Text Box 1">
          <a:extLst>
            <a:ext uri="{FF2B5EF4-FFF2-40B4-BE49-F238E27FC236}">
              <a16:creationId xmlns:a16="http://schemas.microsoft.com/office/drawing/2014/main" id="{ECA6DFE8-EAA2-48D8-81EF-1D53ABADD55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88" name="Text Box 1">
          <a:extLst>
            <a:ext uri="{FF2B5EF4-FFF2-40B4-BE49-F238E27FC236}">
              <a16:creationId xmlns:a16="http://schemas.microsoft.com/office/drawing/2014/main" id="{74A3FF02-74C6-4200-BC94-596217C8FD7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89" name="Text Box 1">
          <a:extLst>
            <a:ext uri="{FF2B5EF4-FFF2-40B4-BE49-F238E27FC236}">
              <a16:creationId xmlns:a16="http://schemas.microsoft.com/office/drawing/2014/main" id="{66EF2906-33B9-4081-A03D-366DBCAC5AF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90" name="Text Box 1">
          <a:extLst>
            <a:ext uri="{FF2B5EF4-FFF2-40B4-BE49-F238E27FC236}">
              <a16:creationId xmlns:a16="http://schemas.microsoft.com/office/drawing/2014/main" id="{C6495C5E-CF09-4C13-854A-CD56C6A9489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91" name="Text Box 1">
          <a:extLst>
            <a:ext uri="{FF2B5EF4-FFF2-40B4-BE49-F238E27FC236}">
              <a16:creationId xmlns:a16="http://schemas.microsoft.com/office/drawing/2014/main" id="{0DA7FCC1-48A1-4F2D-9F83-963817E43B2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92" name="Text Box 1">
          <a:extLst>
            <a:ext uri="{FF2B5EF4-FFF2-40B4-BE49-F238E27FC236}">
              <a16:creationId xmlns:a16="http://schemas.microsoft.com/office/drawing/2014/main" id="{26A7D946-79D8-4719-835F-2446C966E22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93" name="Text Box 1">
          <a:extLst>
            <a:ext uri="{FF2B5EF4-FFF2-40B4-BE49-F238E27FC236}">
              <a16:creationId xmlns:a16="http://schemas.microsoft.com/office/drawing/2014/main" id="{0FEF77DE-57A3-4CA8-B7E9-83329BF71FD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94" name="Text Box 1">
          <a:extLst>
            <a:ext uri="{FF2B5EF4-FFF2-40B4-BE49-F238E27FC236}">
              <a16:creationId xmlns:a16="http://schemas.microsoft.com/office/drawing/2014/main" id="{3503ED50-4984-4D46-BEF9-D27B3E094D6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95" name="Text Box 1">
          <a:extLst>
            <a:ext uri="{FF2B5EF4-FFF2-40B4-BE49-F238E27FC236}">
              <a16:creationId xmlns:a16="http://schemas.microsoft.com/office/drawing/2014/main" id="{827B066F-6357-4F56-AE40-EBB2E4C69BF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396" name="Text Box 1">
          <a:extLst>
            <a:ext uri="{FF2B5EF4-FFF2-40B4-BE49-F238E27FC236}">
              <a16:creationId xmlns:a16="http://schemas.microsoft.com/office/drawing/2014/main" id="{B274CFE4-30E0-48D2-B51C-F50598730C9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397" name="Text Box 1">
          <a:extLst>
            <a:ext uri="{FF2B5EF4-FFF2-40B4-BE49-F238E27FC236}">
              <a16:creationId xmlns:a16="http://schemas.microsoft.com/office/drawing/2014/main" id="{CCBC58F1-AF13-48AD-A71A-7B78A43B37A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98" name="Text Box 1">
          <a:extLst>
            <a:ext uri="{FF2B5EF4-FFF2-40B4-BE49-F238E27FC236}">
              <a16:creationId xmlns:a16="http://schemas.microsoft.com/office/drawing/2014/main" id="{30C49608-5FE2-4354-B51F-632459C3610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399" name="Text Box 1">
          <a:extLst>
            <a:ext uri="{FF2B5EF4-FFF2-40B4-BE49-F238E27FC236}">
              <a16:creationId xmlns:a16="http://schemas.microsoft.com/office/drawing/2014/main" id="{5A7FF62A-C773-4877-9CD4-177E7D0DAAE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00" name="Text Box 1">
          <a:extLst>
            <a:ext uri="{FF2B5EF4-FFF2-40B4-BE49-F238E27FC236}">
              <a16:creationId xmlns:a16="http://schemas.microsoft.com/office/drawing/2014/main" id="{AA73E04E-8944-4146-905F-DC48ADC5A93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01" name="Text Box 1">
          <a:extLst>
            <a:ext uri="{FF2B5EF4-FFF2-40B4-BE49-F238E27FC236}">
              <a16:creationId xmlns:a16="http://schemas.microsoft.com/office/drawing/2014/main" id="{13C9F359-0A77-48DD-92F8-5E15E695EDE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02" name="Text Box 1">
          <a:extLst>
            <a:ext uri="{FF2B5EF4-FFF2-40B4-BE49-F238E27FC236}">
              <a16:creationId xmlns:a16="http://schemas.microsoft.com/office/drawing/2014/main" id="{A08528F7-0758-4955-944C-60D020DF442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03" name="Text Box 1">
          <a:extLst>
            <a:ext uri="{FF2B5EF4-FFF2-40B4-BE49-F238E27FC236}">
              <a16:creationId xmlns:a16="http://schemas.microsoft.com/office/drawing/2014/main" id="{080F244A-16B9-41A8-9F39-29E49ACC014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04" name="Text Box 1">
          <a:extLst>
            <a:ext uri="{FF2B5EF4-FFF2-40B4-BE49-F238E27FC236}">
              <a16:creationId xmlns:a16="http://schemas.microsoft.com/office/drawing/2014/main" id="{34564691-ED88-4CF3-AC4C-198ADBE8B1E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05" name="Text Box 1">
          <a:extLst>
            <a:ext uri="{FF2B5EF4-FFF2-40B4-BE49-F238E27FC236}">
              <a16:creationId xmlns:a16="http://schemas.microsoft.com/office/drawing/2014/main" id="{009F3D6F-6AC4-4D87-A923-7DB73049BC5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06" name="Text Box 1">
          <a:extLst>
            <a:ext uri="{FF2B5EF4-FFF2-40B4-BE49-F238E27FC236}">
              <a16:creationId xmlns:a16="http://schemas.microsoft.com/office/drawing/2014/main" id="{1035E60A-DF82-4328-B0E9-C0635050058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07" name="Text Box 1">
          <a:extLst>
            <a:ext uri="{FF2B5EF4-FFF2-40B4-BE49-F238E27FC236}">
              <a16:creationId xmlns:a16="http://schemas.microsoft.com/office/drawing/2014/main" id="{EB388BB3-CE64-4DB5-81EF-0CE33882929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08" name="Text Box 1">
          <a:extLst>
            <a:ext uri="{FF2B5EF4-FFF2-40B4-BE49-F238E27FC236}">
              <a16:creationId xmlns:a16="http://schemas.microsoft.com/office/drawing/2014/main" id="{E2D31BA4-2042-488B-9767-D5BF02ECD27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09" name="Text Box 1">
          <a:extLst>
            <a:ext uri="{FF2B5EF4-FFF2-40B4-BE49-F238E27FC236}">
              <a16:creationId xmlns:a16="http://schemas.microsoft.com/office/drawing/2014/main" id="{78FCF246-725A-4D7D-B4B5-10F1B01549F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10" name="Text Box 1">
          <a:extLst>
            <a:ext uri="{FF2B5EF4-FFF2-40B4-BE49-F238E27FC236}">
              <a16:creationId xmlns:a16="http://schemas.microsoft.com/office/drawing/2014/main" id="{93A67678-8DC9-4D81-97DA-23CE3BFBD92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11" name="Text Box 1">
          <a:extLst>
            <a:ext uri="{FF2B5EF4-FFF2-40B4-BE49-F238E27FC236}">
              <a16:creationId xmlns:a16="http://schemas.microsoft.com/office/drawing/2014/main" id="{30A54907-6803-4237-8FD7-B064B7E0CF7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12" name="Text Box 1">
          <a:extLst>
            <a:ext uri="{FF2B5EF4-FFF2-40B4-BE49-F238E27FC236}">
              <a16:creationId xmlns:a16="http://schemas.microsoft.com/office/drawing/2014/main" id="{AD222C85-DF0C-4B02-A077-1FBE429A07F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13" name="Text Box 1">
          <a:extLst>
            <a:ext uri="{FF2B5EF4-FFF2-40B4-BE49-F238E27FC236}">
              <a16:creationId xmlns:a16="http://schemas.microsoft.com/office/drawing/2014/main" id="{D1457BAD-9043-4D72-BED2-C56EC133A83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14" name="Text Box 1">
          <a:extLst>
            <a:ext uri="{FF2B5EF4-FFF2-40B4-BE49-F238E27FC236}">
              <a16:creationId xmlns:a16="http://schemas.microsoft.com/office/drawing/2014/main" id="{0605A716-B6DD-4E0D-8474-4CB46116393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15" name="Text Box 1">
          <a:extLst>
            <a:ext uri="{FF2B5EF4-FFF2-40B4-BE49-F238E27FC236}">
              <a16:creationId xmlns:a16="http://schemas.microsoft.com/office/drawing/2014/main" id="{26C400F2-4865-4E0A-B090-50CD32082AE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16" name="Text Box 1">
          <a:extLst>
            <a:ext uri="{FF2B5EF4-FFF2-40B4-BE49-F238E27FC236}">
              <a16:creationId xmlns:a16="http://schemas.microsoft.com/office/drawing/2014/main" id="{6A3561A3-AEF9-4A3D-8189-5312CF6F72A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17" name="Text Box 1">
          <a:extLst>
            <a:ext uri="{FF2B5EF4-FFF2-40B4-BE49-F238E27FC236}">
              <a16:creationId xmlns:a16="http://schemas.microsoft.com/office/drawing/2014/main" id="{5EE6CB2F-B896-4E01-AC8A-9C2DF6AACE6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18" name="Text Box 1">
          <a:extLst>
            <a:ext uri="{FF2B5EF4-FFF2-40B4-BE49-F238E27FC236}">
              <a16:creationId xmlns:a16="http://schemas.microsoft.com/office/drawing/2014/main" id="{55589F3C-7F31-4D26-A230-73CEDA94619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19" name="Text Box 1">
          <a:extLst>
            <a:ext uri="{FF2B5EF4-FFF2-40B4-BE49-F238E27FC236}">
              <a16:creationId xmlns:a16="http://schemas.microsoft.com/office/drawing/2014/main" id="{E34D2738-BE96-4415-85AD-04F4016707D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20" name="Text Box 1">
          <a:extLst>
            <a:ext uri="{FF2B5EF4-FFF2-40B4-BE49-F238E27FC236}">
              <a16:creationId xmlns:a16="http://schemas.microsoft.com/office/drawing/2014/main" id="{930B5009-702E-4FAC-831C-BC47367B6E1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21" name="Text Box 1">
          <a:extLst>
            <a:ext uri="{FF2B5EF4-FFF2-40B4-BE49-F238E27FC236}">
              <a16:creationId xmlns:a16="http://schemas.microsoft.com/office/drawing/2014/main" id="{B769F1A6-A2E4-400F-93EE-EA39A386C12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22" name="Text Box 1">
          <a:extLst>
            <a:ext uri="{FF2B5EF4-FFF2-40B4-BE49-F238E27FC236}">
              <a16:creationId xmlns:a16="http://schemas.microsoft.com/office/drawing/2014/main" id="{3353FD7D-522F-4C8C-B0F1-44331CB6E2A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23" name="Text Box 1">
          <a:extLst>
            <a:ext uri="{FF2B5EF4-FFF2-40B4-BE49-F238E27FC236}">
              <a16:creationId xmlns:a16="http://schemas.microsoft.com/office/drawing/2014/main" id="{C45E15D5-291E-4DB1-9277-FF8563C0E1D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24" name="Text Box 1">
          <a:extLst>
            <a:ext uri="{FF2B5EF4-FFF2-40B4-BE49-F238E27FC236}">
              <a16:creationId xmlns:a16="http://schemas.microsoft.com/office/drawing/2014/main" id="{1F83F78F-ED26-49FF-B470-A678CD1FF31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25" name="Text Box 1">
          <a:extLst>
            <a:ext uri="{FF2B5EF4-FFF2-40B4-BE49-F238E27FC236}">
              <a16:creationId xmlns:a16="http://schemas.microsoft.com/office/drawing/2014/main" id="{C0577A4C-5C64-47D4-8354-C94AA981AB8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26" name="Text Box 1">
          <a:extLst>
            <a:ext uri="{FF2B5EF4-FFF2-40B4-BE49-F238E27FC236}">
              <a16:creationId xmlns:a16="http://schemas.microsoft.com/office/drawing/2014/main" id="{94ABB0B5-CAC6-44B2-869C-E78CD4F61DF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27" name="Text Box 1">
          <a:extLst>
            <a:ext uri="{FF2B5EF4-FFF2-40B4-BE49-F238E27FC236}">
              <a16:creationId xmlns:a16="http://schemas.microsoft.com/office/drawing/2014/main" id="{21487FEB-FAD7-4ABF-8C8A-3208722CD8B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28" name="Text Box 1">
          <a:extLst>
            <a:ext uri="{FF2B5EF4-FFF2-40B4-BE49-F238E27FC236}">
              <a16:creationId xmlns:a16="http://schemas.microsoft.com/office/drawing/2014/main" id="{49319B2B-6B68-4F62-B186-5C46E8D1ED9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29" name="Text Box 1">
          <a:extLst>
            <a:ext uri="{FF2B5EF4-FFF2-40B4-BE49-F238E27FC236}">
              <a16:creationId xmlns:a16="http://schemas.microsoft.com/office/drawing/2014/main" id="{EE52C04D-BA3F-4DE4-8D46-EB11412D9BC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30" name="Text Box 1">
          <a:extLst>
            <a:ext uri="{FF2B5EF4-FFF2-40B4-BE49-F238E27FC236}">
              <a16:creationId xmlns:a16="http://schemas.microsoft.com/office/drawing/2014/main" id="{9D5C8667-A120-44F7-8C1B-5A1E520F140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31" name="Text Box 1">
          <a:extLst>
            <a:ext uri="{FF2B5EF4-FFF2-40B4-BE49-F238E27FC236}">
              <a16:creationId xmlns:a16="http://schemas.microsoft.com/office/drawing/2014/main" id="{627446DD-AC5B-4C1E-8862-AFCFF140A89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32" name="Text Box 1">
          <a:extLst>
            <a:ext uri="{FF2B5EF4-FFF2-40B4-BE49-F238E27FC236}">
              <a16:creationId xmlns:a16="http://schemas.microsoft.com/office/drawing/2014/main" id="{9161B01E-C7F4-4599-A6D1-F6213F5A425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433" name="Text Box 1">
          <a:extLst>
            <a:ext uri="{FF2B5EF4-FFF2-40B4-BE49-F238E27FC236}">
              <a16:creationId xmlns:a16="http://schemas.microsoft.com/office/drawing/2014/main" id="{A430C439-C160-43F4-9897-6B175CDDF57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34" name="Text Box 1">
          <a:extLst>
            <a:ext uri="{FF2B5EF4-FFF2-40B4-BE49-F238E27FC236}">
              <a16:creationId xmlns:a16="http://schemas.microsoft.com/office/drawing/2014/main" id="{102DEF91-44D4-4E06-BF55-E2EB21A0A0A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35" name="Text Box 1">
          <a:extLst>
            <a:ext uri="{FF2B5EF4-FFF2-40B4-BE49-F238E27FC236}">
              <a16:creationId xmlns:a16="http://schemas.microsoft.com/office/drawing/2014/main" id="{7C4F7724-F3A2-4841-98F5-46A7DA51866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36" name="Text Box 1">
          <a:extLst>
            <a:ext uri="{FF2B5EF4-FFF2-40B4-BE49-F238E27FC236}">
              <a16:creationId xmlns:a16="http://schemas.microsoft.com/office/drawing/2014/main" id="{0C2178F7-DF95-42FD-898A-63BA5F2391E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37" name="Text Box 1">
          <a:extLst>
            <a:ext uri="{FF2B5EF4-FFF2-40B4-BE49-F238E27FC236}">
              <a16:creationId xmlns:a16="http://schemas.microsoft.com/office/drawing/2014/main" id="{96B1868B-00EB-45B7-8028-8093861D4B3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38" name="Text Box 1">
          <a:extLst>
            <a:ext uri="{FF2B5EF4-FFF2-40B4-BE49-F238E27FC236}">
              <a16:creationId xmlns:a16="http://schemas.microsoft.com/office/drawing/2014/main" id="{DCD04850-E270-4D01-83AD-F2AEFDF6129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39" name="Text Box 1">
          <a:extLst>
            <a:ext uri="{FF2B5EF4-FFF2-40B4-BE49-F238E27FC236}">
              <a16:creationId xmlns:a16="http://schemas.microsoft.com/office/drawing/2014/main" id="{19D29343-FAAD-4022-9A79-124E3064DB5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40" name="Text Box 1">
          <a:extLst>
            <a:ext uri="{FF2B5EF4-FFF2-40B4-BE49-F238E27FC236}">
              <a16:creationId xmlns:a16="http://schemas.microsoft.com/office/drawing/2014/main" id="{62425A53-9611-4950-BBF1-ACAD86EDCEE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41" name="Text Box 1">
          <a:extLst>
            <a:ext uri="{FF2B5EF4-FFF2-40B4-BE49-F238E27FC236}">
              <a16:creationId xmlns:a16="http://schemas.microsoft.com/office/drawing/2014/main" id="{C5A04048-92A0-4ECE-AC98-2ECC38355AD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42" name="Text Box 1">
          <a:extLst>
            <a:ext uri="{FF2B5EF4-FFF2-40B4-BE49-F238E27FC236}">
              <a16:creationId xmlns:a16="http://schemas.microsoft.com/office/drawing/2014/main" id="{9516E5C3-4D86-4C8D-B2AE-EA56184803A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43" name="Text Box 1">
          <a:extLst>
            <a:ext uri="{FF2B5EF4-FFF2-40B4-BE49-F238E27FC236}">
              <a16:creationId xmlns:a16="http://schemas.microsoft.com/office/drawing/2014/main" id="{EFEF28B9-574F-4B33-BFBF-840FEB65641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44" name="Text Box 1">
          <a:extLst>
            <a:ext uri="{FF2B5EF4-FFF2-40B4-BE49-F238E27FC236}">
              <a16:creationId xmlns:a16="http://schemas.microsoft.com/office/drawing/2014/main" id="{39574D11-2AB7-4EDD-9C9C-18928B8377B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45" name="Text Box 1">
          <a:extLst>
            <a:ext uri="{FF2B5EF4-FFF2-40B4-BE49-F238E27FC236}">
              <a16:creationId xmlns:a16="http://schemas.microsoft.com/office/drawing/2014/main" id="{3EC895CD-D26E-4D3D-8B55-37BFB50E256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46" name="Text Box 1">
          <a:extLst>
            <a:ext uri="{FF2B5EF4-FFF2-40B4-BE49-F238E27FC236}">
              <a16:creationId xmlns:a16="http://schemas.microsoft.com/office/drawing/2014/main" id="{0AFBD346-3917-4F1F-A5F3-7283ED61E28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47" name="Text Box 1">
          <a:extLst>
            <a:ext uri="{FF2B5EF4-FFF2-40B4-BE49-F238E27FC236}">
              <a16:creationId xmlns:a16="http://schemas.microsoft.com/office/drawing/2014/main" id="{0131399B-44A4-46AC-8BF2-C9549D998AC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48" name="Text Box 1">
          <a:extLst>
            <a:ext uri="{FF2B5EF4-FFF2-40B4-BE49-F238E27FC236}">
              <a16:creationId xmlns:a16="http://schemas.microsoft.com/office/drawing/2014/main" id="{A3950CFC-4E97-4C54-8313-8C921C55BFB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49" name="Text Box 1">
          <a:extLst>
            <a:ext uri="{FF2B5EF4-FFF2-40B4-BE49-F238E27FC236}">
              <a16:creationId xmlns:a16="http://schemas.microsoft.com/office/drawing/2014/main" id="{01DF2A7E-FA78-4562-AC30-567228B208B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50" name="Text Box 1">
          <a:extLst>
            <a:ext uri="{FF2B5EF4-FFF2-40B4-BE49-F238E27FC236}">
              <a16:creationId xmlns:a16="http://schemas.microsoft.com/office/drawing/2014/main" id="{0FF6B8E3-2256-4742-B814-63CFC48FCF2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51" name="Text Box 1">
          <a:extLst>
            <a:ext uri="{FF2B5EF4-FFF2-40B4-BE49-F238E27FC236}">
              <a16:creationId xmlns:a16="http://schemas.microsoft.com/office/drawing/2014/main" id="{543A7507-41BE-4689-88A0-253C539C0EF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52" name="Text Box 1">
          <a:extLst>
            <a:ext uri="{FF2B5EF4-FFF2-40B4-BE49-F238E27FC236}">
              <a16:creationId xmlns:a16="http://schemas.microsoft.com/office/drawing/2014/main" id="{B05083CE-7719-4023-9336-8D0E7FAE529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53" name="Text Box 1">
          <a:extLst>
            <a:ext uri="{FF2B5EF4-FFF2-40B4-BE49-F238E27FC236}">
              <a16:creationId xmlns:a16="http://schemas.microsoft.com/office/drawing/2014/main" id="{03253392-AAA6-4A6A-9593-0FB9EA73E6A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10D95497-B877-44F2-81B2-1FDDD50392C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55" name="Text Box 1">
          <a:extLst>
            <a:ext uri="{FF2B5EF4-FFF2-40B4-BE49-F238E27FC236}">
              <a16:creationId xmlns:a16="http://schemas.microsoft.com/office/drawing/2014/main" id="{392436DB-12C2-4892-8275-24A10109CDF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56" name="Text Box 1">
          <a:extLst>
            <a:ext uri="{FF2B5EF4-FFF2-40B4-BE49-F238E27FC236}">
              <a16:creationId xmlns:a16="http://schemas.microsoft.com/office/drawing/2014/main" id="{4F18D61C-C20C-42F4-9C7D-6A71DDA7568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57" name="Text Box 1">
          <a:extLst>
            <a:ext uri="{FF2B5EF4-FFF2-40B4-BE49-F238E27FC236}">
              <a16:creationId xmlns:a16="http://schemas.microsoft.com/office/drawing/2014/main" id="{9C68910E-F1B8-4E04-97B5-3E1F3B3DAF2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58" name="Text Box 1">
          <a:extLst>
            <a:ext uri="{FF2B5EF4-FFF2-40B4-BE49-F238E27FC236}">
              <a16:creationId xmlns:a16="http://schemas.microsoft.com/office/drawing/2014/main" id="{242123F7-1D7E-4FC9-9349-C5820E4842F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59" name="Text Box 1">
          <a:extLst>
            <a:ext uri="{FF2B5EF4-FFF2-40B4-BE49-F238E27FC236}">
              <a16:creationId xmlns:a16="http://schemas.microsoft.com/office/drawing/2014/main" id="{DE9E0194-3773-46E1-9BC9-A8DB66B192B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60" name="Text Box 1">
          <a:extLst>
            <a:ext uri="{FF2B5EF4-FFF2-40B4-BE49-F238E27FC236}">
              <a16:creationId xmlns:a16="http://schemas.microsoft.com/office/drawing/2014/main" id="{187609C8-85B3-42C7-A156-5C82220C59D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61" name="Text Box 1">
          <a:extLst>
            <a:ext uri="{FF2B5EF4-FFF2-40B4-BE49-F238E27FC236}">
              <a16:creationId xmlns:a16="http://schemas.microsoft.com/office/drawing/2014/main" id="{D28D157C-DB95-4AA4-9837-9E48F5AF543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62" name="Text Box 1">
          <a:extLst>
            <a:ext uri="{FF2B5EF4-FFF2-40B4-BE49-F238E27FC236}">
              <a16:creationId xmlns:a16="http://schemas.microsoft.com/office/drawing/2014/main" id="{1DD31DB1-9A00-4B76-9387-B70748566F9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63" name="Text Box 1">
          <a:extLst>
            <a:ext uri="{FF2B5EF4-FFF2-40B4-BE49-F238E27FC236}">
              <a16:creationId xmlns:a16="http://schemas.microsoft.com/office/drawing/2014/main" id="{EC299ABC-0E58-4FD5-A146-CA3C813FBF9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64" name="Text Box 1">
          <a:extLst>
            <a:ext uri="{FF2B5EF4-FFF2-40B4-BE49-F238E27FC236}">
              <a16:creationId xmlns:a16="http://schemas.microsoft.com/office/drawing/2014/main" id="{95D145D7-746C-4898-AD4D-9810713F048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65" name="Text Box 1">
          <a:extLst>
            <a:ext uri="{FF2B5EF4-FFF2-40B4-BE49-F238E27FC236}">
              <a16:creationId xmlns:a16="http://schemas.microsoft.com/office/drawing/2014/main" id="{4315039D-056D-413C-9A2C-CEAE7964DB4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66" name="Text Box 1">
          <a:extLst>
            <a:ext uri="{FF2B5EF4-FFF2-40B4-BE49-F238E27FC236}">
              <a16:creationId xmlns:a16="http://schemas.microsoft.com/office/drawing/2014/main" id="{1481504B-1CCD-4C1B-8BDE-D41C28ADCD9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67" name="Text Box 1">
          <a:extLst>
            <a:ext uri="{FF2B5EF4-FFF2-40B4-BE49-F238E27FC236}">
              <a16:creationId xmlns:a16="http://schemas.microsoft.com/office/drawing/2014/main" id="{5AA69AD4-47D2-44F2-A8F5-4F2D19A2ED7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68" name="Text Box 1">
          <a:extLst>
            <a:ext uri="{FF2B5EF4-FFF2-40B4-BE49-F238E27FC236}">
              <a16:creationId xmlns:a16="http://schemas.microsoft.com/office/drawing/2014/main" id="{B4E7E457-E877-4B39-8E98-BDD5C4185F6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69" name="Text Box 1">
          <a:extLst>
            <a:ext uri="{FF2B5EF4-FFF2-40B4-BE49-F238E27FC236}">
              <a16:creationId xmlns:a16="http://schemas.microsoft.com/office/drawing/2014/main" id="{259CF191-BD2D-4A40-9E6F-22449DBE39C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70" name="Text Box 1">
          <a:extLst>
            <a:ext uri="{FF2B5EF4-FFF2-40B4-BE49-F238E27FC236}">
              <a16:creationId xmlns:a16="http://schemas.microsoft.com/office/drawing/2014/main" id="{AD510988-E00B-47A9-8CC9-DC423A7B5BD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71" name="Text Box 1">
          <a:extLst>
            <a:ext uri="{FF2B5EF4-FFF2-40B4-BE49-F238E27FC236}">
              <a16:creationId xmlns:a16="http://schemas.microsoft.com/office/drawing/2014/main" id="{A8E13222-57B6-4B78-8060-43EAD7DDB15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72" name="Text Box 1">
          <a:extLst>
            <a:ext uri="{FF2B5EF4-FFF2-40B4-BE49-F238E27FC236}">
              <a16:creationId xmlns:a16="http://schemas.microsoft.com/office/drawing/2014/main" id="{82DE7B29-C8E2-49E1-89D6-48067FCC7E6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473" name="Text Box 1">
          <a:extLst>
            <a:ext uri="{FF2B5EF4-FFF2-40B4-BE49-F238E27FC236}">
              <a16:creationId xmlns:a16="http://schemas.microsoft.com/office/drawing/2014/main" id="{E8ACCE73-0E2A-406E-B591-8122D468FEE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74" name="Text Box 1">
          <a:extLst>
            <a:ext uri="{FF2B5EF4-FFF2-40B4-BE49-F238E27FC236}">
              <a16:creationId xmlns:a16="http://schemas.microsoft.com/office/drawing/2014/main" id="{0445D5EE-CB6A-4154-BA79-0B610249293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75" name="Text Box 1">
          <a:extLst>
            <a:ext uri="{FF2B5EF4-FFF2-40B4-BE49-F238E27FC236}">
              <a16:creationId xmlns:a16="http://schemas.microsoft.com/office/drawing/2014/main" id="{AAB84D43-56C7-4D6A-95CC-5F2EC98C74D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76" name="Text Box 1">
          <a:extLst>
            <a:ext uri="{FF2B5EF4-FFF2-40B4-BE49-F238E27FC236}">
              <a16:creationId xmlns:a16="http://schemas.microsoft.com/office/drawing/2014/main" id="{344F2724-6671-479D-A239-E8E0811B007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77" name="Text Box 1">
          <a:extLst>
            <a:ext uri="{FF2B5EF4-FFF2-40B4-BE49-F238E27FC236}">
              <a16:creationId xmlns:a16="http://schemas.microsoft.com/office/drawing/2014/main" id="{0D3EF3A2-9BD5-48FD-A63A-77678506BA7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78" name="Text Box 1">
          <a:extLst>
            <a:ext uri="{FF2B5EF4-FFF2-40B4-BE49-F238E27FC236}">
              <a16:creationId xmlns:a16="http://schemas.microsoft.com/office/drawing/2014/main" id="{04716471-7098-4396-9A9B-2A687639763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79" name="Text Box 1">
          <a:extLst>
            <a:ext uri="{FF2B5EF4-FFF2-40B4-BE49-F238E27FC236}">
              <a16:creationId xmlns:a16="http://schemas.microsoft.com/office/drawing/2014/main" id="{EE765AFA-3B20-4886-838C-073F0BED1CA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80" name="Text Box 1">
          <a:extLst>
            <a:ext uri="{FF2B5EF4-FFF2-40B4-BE49-F238E27FC236}">
              <a16:creationId xmlns:a16="http://schemas.microsoft.com/office/drawing/2014/main" id="{C919D3D0-469B-410B-9FFA-E43DB23CE5B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81" name="Text Box 1">
          <a:extLst>
            <a:ext uri="{FF2B5EF4-FFF2-40B4-BE49-F238E27FC236}">
              <a16:creationId xmlns:a16="http://schemas.microsoft.com/office/drawing/2014/main" id="{36E54887-B518-4D47-A38B-DC886CE6C3A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82" name="Text Box 1">
          <a:extLst>
            <a:ext uri="{FF2B5EF4-FFF2-40B4-BE49-F238E27FC236}">
              <a16:creationId xmlns:a16="http://schemas.microsoft.com/office/drawing/2014/main" id="{B99620E0-1297-4DDE-925B-93D31127A9A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83" name="Text Box 1">
          <a:extLst>
            <a:ext uri="{FF2B5EF4-FFF2-40B4-BE49-F238E27FC236}">
              <a16:creationId xmlns:a16="http://schemas.microsoft.com/office/drawing/2014/main" id="{C15395BA-F1E0-4197-9D77-A5FEDCCC1F8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84" name="Text Box 1">
          <a:extLst>
            <a:ext uri="{FF2B5EF4-FFF2-40B4-BE49-F238E27FC236}">
              <a16:creationId xmlns:a16="http://schemas.microsoft.com/office/drawing/2014/main" id="{8AF4CBBE-9A56-4064-A603-897EB8CB467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85" name="Text Box 1">
          <a:extLst>
            <a:ext uri="{FF2B5EF4-FFF2-40B4-BE49-F238E27FC236}">
              <a16:creationId xmlns:a16="http://schemas.microsoft.com/office/drawing/2014/main" id="{118F56AA-DCA3-4EA9-A882-D1829B23479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86" name="Text Box 1">
          <a:extLst>
            <a:ext uri="{FF2B5EF4-FFF2-40B4-BE49-F238E27FC236}">
              <a16:creationId xmlns:a16="http://schemas.microsoft.com/office/drawing/2014/main" id="{3636D492-DB87-4A9E-A4F5-EEEDC56DA5B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87" name="Text Box 1">
          <a:extLst>
            <a:ext uri="{FF2B5EF4-FFF2-40B4-BE49-F238E27FC236}">
              <a16:creationId xmlns:a16="http://schemas.microsoft.com/office/drawing/2014/main" id="{DD7C4789-3375-4101-9078-1D6C168B9B5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88" name="Text Box 1">
          <a:extLst>
            <a:ext uri="{FF2B5EF4-FFF2-40B4-BE49-F238E27FC236}">
              <a16:creationId xmlns:a16="http://schemas.microsoft.com/office/drawing/2014/main" id="{CD1BC68E-ACC2-4FF0-96B5-AA512613D7D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89" name="Text Box 1">
          <a:extLst>
            <a:ext uri="{FF2B5EF4-FFF2-40B4-BE49-F238E27FC236}">
              <a16:creationId xmlns:a16="http://schemas.microsoft.com/office/drawing/2014/main" id="{17B4A977-1975-4D96-9AAC-BC496521204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90" name="Text Box 1">
          <a:extLst>
            <a:ext uri="{FF2B5EF4-FFF2-40B4-BE49-F238E27FC236}">
              <a16:creationId xmlns:a16="http://schemas.microsoft.com/office/drawing/2014/main" id="{94E3E29D-354B-434B-86C6-8DC33EA17F6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91" name="Text Box 1">
          <a:extLst>
            <a:ext uri="{FF2B5EF4-FFF2-40B4-BE49-F238E27FC236}">
              <a16:creationId xmlns:a16="http://schemas.microsoft.com/office/drawing/2014/main" id="{84F1FF1A-E8DC-4A52-9B59-B571EF89B33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92" name="Text Box 1">
          <a:extLst>
            <a:ext uri="{FF2B5EF4-FFF2-40B4-BE49-F238E27FC236}">
              <a16:creationId xmlns:a16="http://schemas.microsoft.com/office/drawing/2014/main" id="{E7B4CDBB-D89E-428B-AC09-1C42CC96ED0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93" name="Text Box 1">
          <a:extLst>
            <a:ext uri="{FF2B5EF4-FFF2-40B4-BE49-F238E27FC236}">
              <a16:creationId xmlns:a16="http://schemas.microsoft.com/office/drawing/2014/main" id="{6A721140-4A92-43F8-A3D0-4B1EE12A01F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94" name="Text Box 1">
          <a:extLst>
            <a:ext uri="{FF2B5EF4-FFF2-40B4-BE49-F238E27FC236}">
              <a16:creationId xmlns:a16="http://schemas.microsoft.com/office/drawing/2014/main" id="{42EE4DBD-6402-44C1-AB1A-BC91409B9D3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95" name="Text Box 1">
          <a:extLst>
            <a:ext uri="{FF2B5EF4-FFF2-40B4-BE49-F238E27FC236}">
              <a16:creationId xmlns:a16="http://schemas.microsoft.com/office/drawing/2014/main" id="{D8353AFB-B7AB-4424-833A-61CCCC0C309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96" name="Text Box 1">
          <a:extLst>
            <a:ext uri="{FF2B5EF4-FFF2-40B4-BE49-F238E27FC236}">
              <a16:creationId xmlns:a16="http://schemas.microsoft.com/office/drawing/2014/main" id="{E22FC12B-9C69-4BEC-A21D-8FB19355847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497" name="Text Box 1">
          <a:extLst>
            <a:ext uri="{FF2B5EF4-FFF2-40B4-BE49-F238E27FC236}">
              <a16:creationId xmlns:a16="http://schemas.microsoft.com/office/drawing/2014/main" id="{8CB30BCA-0585-42E0-8382-EE51887811F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498" name="Text Box 1">
          <a:extLst>
            <a:ext uri="{FF2B5EF4-FFF2-40B4-BE49-F238E27FC236}">
              <a16:creationId xmlns:a16="http://schemas.microsoft.com/office/drawing/2014/main" id="{9D5199B0-0270-4655-B0B7-F4DEE8187DA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499" name="Text Box 1">
          <a:extLst>
            <a:ext uri="{FF2B5EF4-FFF2-40B4-BE49-F238E27FC236}">
              <a16:creationId xmlns:a16="http://schemas.microsoft.com/office/drawing/2014/main" id="{06751B5F-B42A-479B-A946-16FAFDFC7D3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00" name="Text Box 1">
          <a:extLst>
            <a:ext uri="{FF2B5EF4-FFF2-40B4-BE49-F238E27FC236}">
              <a16:creationId xmlns:a16="http://schemas.microsoft.com/office/drawing/2014/main" id="{C3210CD8-C180-4DB4-985E-DD4122310BA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01" name="Text Box 1">
          <a:extLst>
            <a:ext uri="{FF2B5EF4-FFF2-40B4-BE49-F238E27FC236}">
              <a16:creationId xmlns:a16="http://schemas.microsoft.com/office/drawing/2014/main" id="{261F13AE-36D4-47A5-A780-C472B0687D3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02" name="Text Box 1">
          <a:extLst>
            <a:ext uri="{FF2B5EF4-FFF2-40B4-BE49-F238E27FC236}">
              <a16:creationId xmlns:a16="http://schemas.microsoft.com/office/drawing/2014/main" id="{AD09E580-6919-4C0F-BC9F-2D228853390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03" name="Text Box 1">
          <a:extLst>
            <a:ext uri="{FF2B5EF4-FFF2-40B4-BE49-F238E27FC236}">
              <a16:creationId xmlns:a16="http://schemas.microsoft.com/office/drawing/2014/main" id="{5FDD3AE2-BEAB-4B41-B835-4C516BFA1D4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04" name="Text Box 1">
          <a:extLst>
            <a:ext uri="{FF2B5EF4-FFF2-40B4-BE49-F238E27FC236}">
              <a16:creationId xmlns:a16="http://schemas.microsoft.com/office/drawing/2014/main" id="{ACA52362-7416-4C05-89EA-4B50C01FB53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05" name="Text Box 1">
          <a:extLst>
            <a:ext uri="{FF2B5EF4-FFF2-40B4-BE49-F238E27FC236}">
              <a16:creationId xmlns:a16="http://schemas.microsoft.com/office/drawing/2014/main" id="{79761D23-297C-4480-9D95-7C3DAF4FEC0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06" name="Text Box 1">
          <a:extLst>
            <a:ext uri="{FF2B5EF4-FFF2-40B4-BE49-F238E27FC236}">
              <a16:creationId xmlns:a16="http://schemas.microsoft.com/office/drawing/2014/main" id="{28234D15-AC46-4E9D-B0D2-2C2237E1BBB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07" name="Text Box 1">
          <a:extLst>
            <a:ext uri="{FF2B5EF4-FFF2-40B4-BE49-F238E27FC236}">
              <a16:creationId xmlns:a16="http://schemas.microsoft.com/office/drawing/2014/main" id="{42006C46-B48B-4A37-9641-6025CCA50C9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08" name="Text Box 1">
          <a:extLst>
            <a:ext uri="{FF2B5EF4-FFF2-40B4-BE49-F238E27FC236}">
              <a16:creationId xmlns:a16="http://schemas.microsoft.com/office/drawing/2014/main" id="{BB78CBBC-ACFA-47C9-9FBE-2279E144A74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09" name="Text Box 1">
          <a:extLst>
            <a:ext uri="{FF2B5EF4-FFF2-40B4-BE49-F238E27FC236}">
              <a16:creationId xmlns:a16="http://schemas.microsoft.com/office/drawing/2014/main" id="{C1586625-CB40-4550-9E98-6B1DD48635A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10" name="Text Box 1">
          <a:extLst>
            <a:ext uri="{FF2B5EF4-FFF2-40B4-BE49-F238E27FC236}">
              <a16:creationId xmlns:a16="http://schemas.microsoft.com/office/drawing/2014/main" id="{94BB168C-8C5F-482A-A5D7-BAB4DDA396D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11" name="Text Box 1">
          <a:extLst>
            <a:ext uri="{FF2B5EF4-FFF2-40B4-BE49-F238E27FC236}">
              <a16:creationId xmlns:a16="http://schemas.microsoft.com/office/drawing/2014/main" id="{28C5A435-4D1B-4518-BC8B-983BE790B53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12" name="Text Box 1">
          <a:extLst>
            <a:ext uri="{FF2B5EF4-FFF2-40B4-BE49-F238E27FC236}">
              <a16:creationId xmlns:a16="http://schemas.microsoft.com/office/drawing/2014/main" id="{12E15629-F722-4340-82D9-FD469EC5405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13" name="Text Box 1">
          <a:extLst>
            <a:ext uri="{FF2B5EF4-FFF2-40B4-BE49-F238E27FC236}">
              <a16:creationId xmlns:a16="http://schemas.microsoft.com/office/drawing/2014/main" id="{31E3F2FD-CF07-44CA-AF3B-60153A560EC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14" name="Text Box 1">
          <a:extLst>
            <a:ext uri="{FF2B5EF4-FFF2-40B4-BE49-F238E27FC236}">
              <a16:creationId xmlns:a16="http://schemas.microsoft.com/office/drawing/2014/main" id="{20EC3799-6FA0-495C-A6A2-EFD2BF53681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15" name="Text Box 1">
          <a:extLst>
            <a:ext uri="{FF2B5EF4-FFF2-40B4-BE49-F238E27FC236}">
              <a16:creationId xmlns:a16="http://schemas.microsoft.com/office/drawing/2014/main" id="{F5DDDC3C-F049-48CF-A243-93F1C8E1F3A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16" name="Text Box 1">
          <a:extLst>
            <a:ext uri="{FF2B5EF4-FFF2-40B4-BE49-F238E27FC236}">
              <a16:creationId xmlns:a16="http://schemas.microsoft.com/office/drawing/2014/main" id="{1E34F98C-2554-4247-9637-CDEB7253C3E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17" name="Text Box 1">
          <a:extLst>
            <a:ext uri="{FF2B5EF4-FFF2-40B4-BE49-F238E27FC236}">
              <a16:creationId xmlns:a16="http://schemas.microsoft.com/office/drawing/2014/main" id="{7517B279-65A8-4D18-A621-74B8D3691BA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518" name="Text Box 1">
          <a:extLst>
            <a:ext uri="{FF2B5EF4-FFF2-40B4-BE49-F238E27FC236}">
              <a16:creationId xmlns:a16="http://schemas.microsoft.com/office/drawing/2014/main" id="{1A04C7B9-D00B-42F5-8A98-494D7DDC676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519" name="Text Box 1">
          <a:extLst>
            <a:ext uri="{FF2B5EF4-FFF2-40B4-BE49-F238E27FC236}">
              <a16:creationId xmlns:a16="http://schemas.microsoft.com/office/drawing/2014/main" id="{2B63F51E-F612-4492-8FCB-7F3FA0FF9DC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520" name="Text Box 1">
          <a:extLst>
            <a:ext uri="{FF2B5EF4-FFF2-40B4-BE49-F238E27FC236}">
              <a16:creationId xmlns:a16="http://schemas.microsoft.com/office/drawing/2014/main" id="{D71F87AA-3C3F-4641-B8BF-116ED4BB54C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521" name="Text Box 1">
          <a:extLst>
            <a:ext uri="{FF2B5EF4-FFF2-40B4-BE49-F238E27FC236}">
              <a16:creationId xmlns:a16="http://schemas.microsoft.com/office/drawing/2014/main" id="{9E531E60-D630-431B-817F-335438C1BB6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22" name="Text Box 1">
          <a:extLst>
            <a:ext uri="{FF2B5EF4-FFF2-40B4-BE49-F238E27FC236}">
              <a16:creationId xmlns:a16="http://schemas.microsoft.com/office/drawing/2014/main" id="{7962AD73-C468-4825-AF42-79679D95888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23" name="Text Box 1">
          <a:extLst>
            <a:ext uri="{FF2B5EF4-FFF2-40B4-BE49-F238E27FC236}">
              <a16:creationId xmlns:a16="http://schemas.microsoft.com/office/drawing/2014/main" id="{3BA5CC53-FD51-4ED6-9060-B2A55CA4F3B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24" name="Text Box 1">
          <a:extLst>
            <a:ext uri="{FF2B5EF4-FFF2-40B4-BE49-F238E27FC236}">
              <a16:creationId xmlns:a16="http://schemas.microsoft.com/office/drawing/2014/main" id="{C539084D-3B33-4DCA-8F6D-B3D07D2CD01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25" name="Text Box 1">
          <a:extLst>
            <a:ext uri="{FF2B5EF4-FFF2-40B4-BE49-F238E27FC236}">
              <a16:creationId xmlns:a16="http://schemas.microsoft.com/office/drawing/2014/main" id="{93FA7018-E740-43FB-AAD1-F6029F175BC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26" name="Text Box 1">
          <a:extLst>
            <a:ext uri="{FF2B5EF4-FFF2-40B4-BE49-F238E27FC236}">
              <a16:creationId xmlns:a16="http://schemas.microsoft.com/office/drawing/2014/main" id="{DD87E122-9BB1-41B6-9EF8-9800A49FCBE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27" name="Text Box 1">
          <a:extLst>
            <a:ext uri="{FF2B5EF4-FFF2-40B4-BE49-F238E27FC236}">
              <a16:creationId xmlns:a16="http://schemas.microsoft.com/office/drawing/2014/main" id="{1FD8CA3D-8521-43E5-ADDA-0A62761C107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28" name="Text Box 1">
          <a:extLst>
            <a:ext uri="{FF2B5EF4-FFF2-40B4-BE49-F238E27FC236}">
              <a16:creationId xmlns:a16="http://schemas.microsoft.com/office/drawing/2014/main" id="{61739FAA-C917-4B4C-8DCC-DD750E6F5F0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29" name="Text Box 1">
          <a:extLst>
            <a:ext uri="{FF2B5EF4-FFF2-40B4-BE49-F238E27FC236}">
              <a16:creationId xmlns:a16="http://schemas.microsoft.com/office/drawing/2014/main" id="{041FEF27-2126-44AE-A9C3-D942095D9C6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30" name="Text Box 1">
          <a:extLst>
            <a:ext uri="{FF2B5EF4-FFF2-40B4-BE49-F238E27FC236}">
              <a16:creationId xmlns:a16="http://schemas.microsoft.com/office/drawing/2014/main" id="{F585A50F-C842-43D7-99B8-8B69400E5D8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31" name="Text Box 1">
          <a:extLst>
            <a:ext uri="{FF2B5EF4-FFF2-40B4-BE49-F238E27FC236}">
              <a16:creationId xmlns:a16="http://schemas.microsoft.com/office/drawing/2014/main" id="{9548AAAE-3B00-4BB7-9686-758AE48E307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32" name="Text Box 1">
          <a:extLst>
            <a:ext uri="{FF2B5EF4-FFF2-40B4-BE49-F238E27FC236}">
              <a16:creationId xmlns:a16="http://schemas.microsoft.com/office/drawing/2014/main" id="{1D478ED9-B347-4C33-AE26-24E406AB4DC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33" name="Text Box 1">
          <a:extLst>
            <a:ext uri="{FF2B5EF4-FFF2-40B4-BE49-F238E27FC236}">
              <a16:creationId xmlns:a16="http://schemas.microsoft.com/office/drawing/2014/main" id="{2BD4CC3E-402F-41E0-AAD7-519C956C1A4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34" name="Text Box 1">
          <a:extLst>
            <a:ext uri="{FF2B5EF4-FFF2-40B4-BE49-F238E27FC236}">
              <a16:creationId xmlns:a16="http://schemas.microsoft.com/office/drawing/2014/main" id="{3552C5EA-FDD9-4096-B07E-F64FB29E65C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35" name="Text Box 1">
          <a:extLst>
            <a:ext uri="{FF2B5EF4-FFF2-40B4-BE49-F238E27FC236}">
              <a16:creationId xmlns:a16="http://schemas.microsoft.com/office/drawing/2014/main" id="{0D9A16A8-2EBF-4C7A-987C-E1E5CBA070B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36" name="Text Box 1">
          <a:extLst>
            <a:ext uri="{FF2B5EF4-FFF2-40B4-BE49-F238E27FC236}">
              <a16:creationId xmlns:a16="http://schemas.microsoft.com/office/drawing/2014/main" id="{B523F264-CC32-4389-9C4F-B0A3E41A354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37" name="Text Box 1">
          <a:extLst>
            <a:ext uri="{FF2B5EF4-FFF2-40B4-BE49-F238E27FC236}">
              <a16:creationId xmlns:a16="http://schemas.microsoft.com/office/drawing/2014/main" id="{94629320-A515-4097-BBF0-3956103BF7C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38" name="Text Box 1">
          <a:extLst>
            <a:ext uri="{FF2B5EF4-FFF2-40B4-BE49-F238E27FC236}">
              <a16:creationId xmlns:a16="http://schemas.microsoft.com/office/drawing/2014/main" id="{CD3DDC04-589C-4D25-965D-7E04C55049E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39" name="Text Box 1">
          <a:extLst>
            <a:ext uri="{FF2B5EF4-FFF2-40B4-BE49-F238E27FC236}">
              <a16:creationId xmlns:a16="http://schemas.microsoft.com/office/drawing/2014/main" id="{B54D81A8-1FF7-4902-AF07-D4390C43181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40" name="Text Box 1">
          <a:extLst>
            <a:ext uri="{FF2B5EF4-FFF2-40B4-BE49-F238E27FC236}">
              <a16:creationId xmlns:a16="http://schemas.microsoft.com/office/drawing/2014/main" id="{D5206054-CD2C-472E-BF1D-1FEF4ECFB14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41" name="Text Box 1">
          <a:extLst>
            <a:ext uri="{FF2B5EF4-FFF2-40B4-BE49-F238E27FC236}">
              <a16:creationId xmlns:a16="http://schemas.microsoft.com/office/drawing/2014/main" id="{DC2DCEBA-2C2F-419A-BD57-40DA6CB8C44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42" name="Text Box 1">
          <a:extLst>
            <a:ext uri="{FF2B5EF4-FFF2-40B4-BE49-F238E27FC236}">
              <a16:creationId xmlns:a16="http://schemas.microsoft.com/office/drawing/2014/main" id="{DB1B3FD5-4C81-435A-B1CE-2FBA6066B33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43" name="Text Box 1">
          <a:extLst>
            <a:ext uri="{FF2B5EF4-FFF2-40B4-BE49-F238E27FC236}">
              <a16:creationId xmlns:a16="http://schemas.microsoft.com/office/drawing/2014/main" id="{9533F3D7-5A69-4BDB-9F99-2E26ADD7752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44" name="Text Box 1">
          <a:extLst>
            <a:ext uri="{FF2B5EF4-FFF2-40B4-BE49-F238E27FC236}">
              <a16:creationId xmlns:a16="http://schemas.microsoft.com/office/drawing/2014/main" id="{AE843DE9-1860-4DA8-8485-5477C563A82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45" name="Text Box 1">
          <a:extLst>
            <a:ext uri="{FF2B5EF4-FFF2-40B4-BE49-F238E27FC236}">
              <a16:creationId xmlns:a16="http://schemas.microsoft.com/office/drawing/2014/main" id="{243B9CDB-EEAD-4474-87EA-1F8F6BA1B56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46" name="Text Box 1">
          <a:extLst>
            <a:ext uri="{FF2B5EF4-FFF2-40B4-BE49-F238E27FC236}">
              <a16:creationId xmlns:a16="http://schemas.microsoft.com/office/drawing/2014/main" id="{FBA9B2AE-938B-4B08-8CD7-AC14E516FE8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47" name="Text Box 1">
          <a:extLst>
            <a:ext uri="{FF2B5EF4-FFF2-40B4-BE49-F238E27FC236}">
              <a16:creationId xmlns:a16="http://schemas.microsoft.com/office/drawing/2014/main" id="{779BB9B0-7339-42A5-AA1D-C8246B36B6C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48" name="Text Box 1">
          <a:extLst>
            <a:ext uri="{FF2B5EF4-FFF2-40B4-BE49-F238E27FC236}">
              <a16:creationId xmlns:a16="http://schemas.microsoft.com/office/drawing/2014/main" id="{2056AABF-C961-461F-97C5-B3A91FEAF05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49" name="Text Box 1">
          <a:extLst>
            <a:ext uri="{FF2B5EF4-FFF2-40B4-BE49-F238E27FC236}">
              <a16:creationId xmlns:a16="http://schemas.microsoft.com/office/drawing/2014/main" id="{9D4EC062-9E78-4AC9-9626-75ACAC243D9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50" name="Text Box 1">
          <a:extLst>
            <a:ext uri="{FF2B5EF4-FFF2-40B4-BE49-F238E27FC236}">
              <a16:creationId xmlns:a16="http://schemas.microsoft.com/office/drawing/2014/main" id="{8639CB38-3854-4651-A583-CD8CF11D277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51" name="Text Box 1">
          <a:extLst>
            <a:ext uri="{FF2B5EF4-FFF2-40B4-BE49-F238E27FC236}">
              <a16:creationId xmlns:a16="http://schemas.microsoft.com/office/drawing/2014/main" id="{30E7DCDD-3963-49B9-8BF6-4B334ED9856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52" name="Text Box 1">
          <a:extLst>
            <a:ext uri="{FF2B5EF4-FFF2-40B4-BE49-F238E27FC236}">
              <a16:creationId xmlns:a16="http://schemas.microsoft.com/office/drawing/2014/main" id="{BE4D2EA5-31A1-4037-9505-349B5EA7189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53" name="Text Box 1">
          <a:extLst>
            <a:ext uri="{FF2B5EF4-FFF2-40B4-BE49-F238E27FC236}">
              <a16:creationId xmlns:a16="http://schemas.microsoft.com/office/drawing/2014/main" id="{E0ED0226-97D2-426D-8D55-A33C3AF83D2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54" name="Text Box 1">
          <a:extLst>
            <a:ext uri="{FF2B5EF4-FFF2-40B4-BE49-F238E27FC236}">
              <a16:creationId xmlns:a16="http://schemas.microsoft.com/office/drawing/2014/main" id="{C3FF0BD8-230D-4572-B1DE-0BBF0CCFC46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55" name="Text Box 1">
          <a:extLst>
            <a:ext uri="{FF2B5EF4-FFF2-40B4-BE49-F238E27FC236}">
              <a16:creationId xmlns:a16="http://schemas.microsoft.com/office/drawing/2014/main" id="{96E61D5E-53FE-4A19-80EB-4835BD2818B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56" name="Text Box 1">
          <a:extLst>
            <a:ext uri="{FF2B5EF4-FFF2-40B4-BE49-F238E27FC236}">
              <a16:creationId xmlns:a16="http://schemas.microsoft.com/office/drawing/2014/main" id="{BEF1CA19-CF95-4119-A4B1-5FC54E94BCD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57" name="Text Box 1">
          <a:extLst>
            <a:ext uri="{FF2B5EF4-FFF2-40B4-BE49-F238E27FC236}">
              <a16:creationId xmlns:a16="http://schemas.microsoft.com/office/drawing/2014/main" id="{C9DE4104-8CED-4E93-A3DA-65C3599B931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58" name="Text Box 1">
          <a:extLst>
            <a:ext uri="{FF2B5EF4-FFF2-40B4-BE49-F238E27FC236}">
              <a16:creationId xmlns:a16="http://schemas.microsoft.com/office/drawing/2014/main" id="{62A2C2D2-DB20-433B-B707-86036B6B91F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59" name="Text Box 1">
          <a:extLst>
            <a:ext uri="{FF2B5EF4-FFF2-40B4-BE49-F238E27FC236}">
              <a16:creationId xmlns:a16="http://schemas.microsoft.com/office/drawing/2014/main" id="{C15342E6-68C7-4A85-88E5-B7C556252F2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60" name="Text Box 1">
          <a:extLst>
            <a:ext uri="{FF2B5EF4-FFF2-40B4-BE49-F238E27FC236}">
              <a16:creationId xmlns:a16="http://schemas.microsoft.com/office/drawing/2014/main" id="{2AFD5614-CAB3-435A-BD8D-7DEA51A2B8A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561" name="Text Box 1">
          <a:extLst>
            <a:ext uri="{FF2B5EF4-FFF2-40B4-BE49-F238E27FC236}">
              <a16:creationId xmlns:a16="http://schemas.microsoft.com/office/drawing/2014/main" id="{DEC171ED-939B-4A32-8DD6-792F1DE336A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62" name="Text Box 1">
          <a:extLst>
            <a:ext uri="{FF2B5EF4-FFF2-40B4-BE49-F238E27FC236}">
              <a16:creationId xmlns:a16="http://schemas.microsoft.com/office/drawing/2014/main" id="{044B6DE6-D630-4268-8579-A3001D7D2BC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63" name="Text Box 1">
          <a:extLst>
            <a:ext uri="{FF2B5EF4-FFF2-40B4-BE49-F238E27FC236}">
              <a16:creationId xmlns:a16="http://schemas.microsoft.com/office/drawing/2014/main" id="{FA71984C-8048-49A0-A7DE-A8D4C5B4C0F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64" name="Text Box 1">
          <a:extLst>
            <a:ext uri="{FF2B5EF4-FFF2-40B4-BE49-F238E27FC236}">
              <a16:creationId xmlns:a16="http://schemas.microsoft.com/office/drawing/2014/main" id="{BD06D3E4-1AFD-4B1E-BC83-33F91412F3D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65" name="Text Box 1">
          <a:extLst>
            <a:ext uri="{FF2B5EF4-FFF2-40B4-BE49-F238E27FC236}">
              <a16:creationId xmlns:a16="http://schemas.microsoft.com/office/drawing/2014/main" id="{AA74436F-9C9A-4DDF-AB84-7A698B79153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66" name="Text Box 1">
          <a:extLst>
            <a:ext uri="{FF2B5EF4-FFF2-40B4-BE49-F238E27FC236}">
              <a16:creationId xmlns:a16="http://schemas.microsoft.com/office/drawing/2014/main" id="{34BC7B59-E9F5-4B30-B6A9-7E9A458299F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67" name="Text Box 1">
          <a:extLst>
            <a:ext uri="{FF2B5EF4-FFF2-40B4-BE49-F238E27FC236}">
              <a16:creationId xmlns:a16="http://schemas.microsoft.com/office/drawing/2014/main" id="{8975B17F-7685-442B-8D4F-DA2884F642C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68" name="Text Box 1">
          <a:extLst>
            <a:ext uri="{FF2B5EF4-FFF2-40B4-BE49-F238E27FC236}">
              <a16:creationId xmlns:a16="http://schemas.microsoft.com/office/drawing/2014/main" id="{54E91C4D-1C0B-4D4E-96AA-18016922F58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69" name="Text Box 1">
          <a:extLst>
            <a:ext uri="{FF2B5EF4-FFF2-40B4-BE49-F238E27FC236}">
              <a16:creationId xmlns:a16="http://schemas.microsoft.com/office/drawing/2014/main" id="{2E97D3E0-9A0A-4BBD-8507-12CCAB32AC5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70" name="Text Box 1">
          <a:extLst>
            <a:ext uri="{FF2B5EF4-FFF2-40B4-BE49-F238E27FC236}">
              <a16:creationId xmlns:a16="http://schemas.microsoft.com/office/drawing/2014/main" id="{80EB35EA-7C9A-4F09-B48F-427A91AE4EB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71" name="Text Box 1">
          <a:extLst>
            <a:ext uri="{FF2B5EF4-FFF2-40B4-BE49-F238E27FC236}">
              <a16:creationId xmlns:a16="http://schemas.microsoft.com/office/drawing/2014/main" id="{5DB1554F-92E4-46C7-8C0C-CF90EC2BB99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72" name="Text Box 1">
          <a:extLst>
            <a:ext uri="{FF2B5EF4-FFF2-40B4-BE49-F238E27FC236}">
              <a16:creationId xmlns:a16="http://schemas.microsoft.com/office/drawing/2014/main" id="{B5B00CF2-7A7E-49BE-9204-AE0F2101B35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73" name="Text Box 1">
          <a:extLst>
            <a:ext uri="{FF2B5EF4-FFF2-40B4-BE49-F238E27FC236}">
              <a16:creationId xmlns:a16="http://schemas.microsoft.com/office/drawing/2014/main" id="{E129568D-D7CD-4DB8-917C-A24EF0EE63D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74" name="Text Box 1">
          <a:extLst>
            <a:ext uri="{FF2B5EF4-FFF2-40B4-BE49-F238E27FC236}">
              <a16:creationId xmlns:a16="http://schemas.microsoft.com/office/drawing/2014/main" id="{B6BEF782-0B15-444B-BD37-DFAB3E9201E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75" name="Text Box 1">
          <a:extLst>
            <a:ext uri="{FF2B5EF4-FFF2-40B4-BE49-F238E27FC236}">
              <a16:creationId xmlns:a16="http://schemas.microsoft.com/office/drawing/2014/main" id="{2CF26A2D-6C59-4033-A3B8-1E779C48F9D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76" name="Text Box 1">
          <a:extLst>
            <a:ext uri="{FF2B5EF4-FFF2-40B4-BE49-F238E27FC236}">
              <a16:creationId xmlns:a16="http://schemas.microsoft.com/office/drawing/2014/main" id="{D41D92B0-FE19-4363-9621-4130D7C5885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77" name="Text Box 1">
          <a:extLst>
            <a:ext uri="{FF2B5EF4-FFF2-40B4-BE49-F238E27FC236}">
              <a16:creationId xmlns:a16="http://schemas.microsoft.com/office/drawing/2014/main" id="{C5346EAA-AA43-4FE7-A42F-FDA18089625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78" name="Text Box 1">
          <a:extLst>
            <a:ext uri="{FF2B5EF4-FFF2-40B4-BE49-F238E27FC236}">
              <a16:creationId xmlns:a16="http://schemas.microsoft.com/office/drawing/2014/main" id="{963ADE35-4245-4145-9037-C5BDDCC605E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79" name="Text Box 1">
          <a:extLst>
            <a:ext uri="{FF2B5EF4-FFF2-40B4-BE49-F238E27FC236}">
              <a16:creationId xmlns:a16="http://schemas.microsoft.com/office/drawing/2014/main" id="{707B1BCD-26B6-4D8F-A1E0-1A9025541CB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80" name="Text Box 1">
          <a:extLst>
            <a:ext uri="{FF2B5EF4-FFF2-40B4-BE49-F238E27FC236}">
              <a16:creationId xmlns:a16="http://schemas.microsoft.com/office/drawing/2014/main" id="{066CA2CC-0D35-404C-9F1F-D9FC545CF82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81" name="Text Box 1">
          <a:extLst>
            <a:ext uri="{FF2B5EF4-FFF2-40B4-BE49-F238E27FC236}">
              <a16:creationId xmlns:a16="http://schemas.microsoft.com/office/drawing/2014/main" id="{DA9368E4-9756-4F20-9000-BF49A22D81B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82" name="Text Box 1">
          <a:extLst>
            <a:ext uri="{FF2B5EF4-FFF2-40B4-BE49-F238E27FC236}">
              <a16:creationId xmlns:a16="http://schemas.microsoft.com/office/drawing/2014/main" id="{1B2A0FCE-C3B3-42B5-8C44-331C6FB6630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83" name="Text Box 1">
          <a:extLst>
            <a:ext uri="{FF2B5EF4-FFF2-40B4-BE49-F238E27FC236}">
              <a16:creationId xmlns:a16="http://schemas.microsoft.com/office/drawing/2014/main" id="{C3B55736-6B7C-4109-8261-F9A85008CF3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84" name="Text Box 1">
          <a:extLst>
            <a:ext uri="{FF2B5EF4-FFF2-40B4-BE49-F238E27FC236}">
              <a16:creationId xmlns:a16="http://schemas.microsoft.com/office/drawing/2014/main" id="{B55FC257-D940-4293-8085-2F33AF37972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85" name="Text Box 1">
          <a:extLst>
            <a:ext uri="{FF2B5EF4-FFF2-40B4-BE49-F238E27FC236}">
              <a16:creationId xmlns:a16="http://schemas.microsoft.com/office/drawing/2014/main" id="{DEE2675D-1928-4DF5-B831-996CD560DE8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86" name="Text Box 1">
          <a:extLst>
            <a:ext uri="{FF2B5EF4-FFF2-40B4-BE49-F238E27FC236}">
              <a16:creationId xmlns:a16="http://schemas.microsoft.com/office/drawing/2014/main" id="{5FF249AA-AEAB-4DB2-9D9A-DFB0CD41624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87" name="Text Box 1">
          <a:extLst>
            <a:ext uri="{FF2B5EF4-FFF2-40B4-BE49-F238E27FC236}">
              <a16:creationId xmlns:a16="http://schemas.microsoft.com/office/drawing/2014/main" id="{0C1D980D-F5FE-454A-8752-2868E60E0F8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88" name="Text Box 1">
          <a:extLst>
            <a:ext uri="{FF2B5EF4-FFF2-40B4-BE49-F238E27FC236}">
              <a16:creationId xmlns:a16="http://schemas.microsoft.com/office/drawing/2014/main" id="{DBDF0FB3-9ABC-490F-BA0B-16FD08F08C6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89" name="Text Box 1">
          <a:extLst>
            <a:ext uri="{FF2B5EF4-FFF2-40B4-BE49-F238E27FC236}">
              <a16:creationId xmlns:a16="http://schemas.microsoft.com/office/drawing/2014/main" id="{B7160706-1031-4B51-AF26-D65F21DC5D2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90" name="Text Box 1">
          <a:extLst>
            <a:ext uri="{FF2B5EF4-FFF2-40B4-BE49-F238E27FC236}">
              <a16:creationId xmlns:a16="http://schemas.microsoft.com/office/drawing/2014/main" id="{5E004623-7C30-4BFC-9B2B-41CC593580A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91" name="Text Box 1">
          <a:extLst>
            <a:ext uri="{FF2B5EF4-FFF2-40B4-BE49-F238E27FC236}">
              <a16:creationId xmlns:a16="http://schemas.microsoft.com/office/drawing/2014/main" id="{C366CC60-98E8-473F-8676-A93C99D2C9C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92" name="Text Box 1">
          <a:extLst>
            <a:ext uri="{FF2B5EF4-FFF2-40B4-BE49-F238E27FC236}">
              <a16:creationId xmlns:a16="http://schemas.microsoft.com/office/drawing/2014/main" id="{F9E2EF23-5D1D-4315-808C-6C295B92D3D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93" name="Text Box 1">
          <a:extLst>
            <a:ext uri="{FF2B5EF4-FFF2-40B4-BE49-F238E27FC236}">
              <a16:creationId xmlns:a16="http://schemas.microsoft.com/office/drawing/2014/main" id="{F30EA182-1678-4567-8658-00E837ECF7B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94" name="Text Box 1">
          <a:extLst>
            <a:ext uri="{FF2B5EF4-FFF2-40B4-BE49-F238E27FC236}">
              <a16:creationId xmlns:a16="http://schemas.microsoft.com/office/drawing/2014/main" id="{583E7F17-5A0E-4625-8241-C2BA3779130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95" name="Text Box 1">
          <a:extLst>
            <a:ext uri="{FF2B5EF4-FFF2-40B4-BE49-F238E27FC236}">
              <a16:creationId xmlns:a16="http://schemas.microsoft.com/office/drawing/2014/main" id="{479BD9E5-1D37-4547-8BA1-6FDA1424873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596" name="Text Box 1">
          <a:extLst>
            <a:ext uri="{FF2B5EF4-FFF2-40B4-BE49-F238E27FC236}">
              <a16:creationId xmlns:a16="http://schemas.microsoft.com/office/drawing/2014/main" id="{9805FF25-72B3-496B-826B-0205F5AE44F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597" name="Text Box 1">
          <a:extLst>
            <a:ext uri="{FF2B5EF4-FFF2-40B4-BE49-F238E27FC236}">
              <a16:creationId xmlns:a16="http://schemas.microsoft.com/office/drawing/2014/main" id="{91AE8D7C-8AB2-4143-9240-2FC1F6BEC95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98" name="Text Box 1">
          <a:extLst>
            <a:ext uri="{FF2B5EF4-FFF2-40B4-BE49-F238E27FC236}">
              <a16:creationId xmlns:a16="http://schemas.microsoft.com/office/drawing/2014/main" id="{20DCAF7B-54E6-4259-A7EF-7EBC732389A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599" name="Text Box 1">
          <a:extLst>
            <a:ext uri="{FF2B5EF4-FFF2-40B4-BE49-F238E27FC236}">
              <a16:creationId xmlns:a16="http://schemas.microsoft.com/office/drawing/2014/main" id="{931A12A0-F135-4D96-B09C-3789D6FCA74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00" name="Text Box 1">
          <a:extLst>
            <a:ext uri="{FF2B5EF4-FFF2-40B4-BE49-F238E27FC236}">
              <a16:creationId xmlns:a16="http://schemas.microsoft.com/office/drawing/2014/main" id="{1EB734B8-BC5F-45C1-9ADD-FE4E029B8C7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01" name="Text Box 1">
          <a:extLst>
            <a:ext uri="{FF2B5EF4-FFF2-40B4-BE49-F238E27FC236}">
              <a16:creationId xmlns:a16="http://schemas.microsoft.com/office/drawing/2014/main" id="{B44F8A41-95C7-4604-8926-B1DC15A7560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02" name="Text Box 1">
          <a:extLst>
            <a:ext uri="{FF2B5EF4-FFF2-40B4-BE49-F238E27FC236}">
              <a16:creationId xmlns:a16="http://schemas.microsoft.com/office/drawing/2014/main" id="{18C55BD8-4317-4DD5-8C40-7BF14538FFA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03" name="Text Box 1">
          <a:extLst>
            <a:ext uri="{FF2B5EF4-FFF2-40B4-BE49-F238E27FC236}">
              <a16:creationId xmlns:a16="http://schemas.microsoft.com/office/drawing/2014/main" id="{4CE539DF-24EC-461B-AF23-2E90F93427B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04" name="Text Box 1">
          <a:extLst>
            <a:ext uri="{FF2B5EF4-FFF2-40B4-BE49-F238E27FC236}">
              <a16:creationId xmlns:a16="http://schemas.microsoft.com/office/drawing/2014/main" id="{5ABF1456-FB8C-4F4B-A7D2-DA4FB9638F0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05" name="Text Box 1">
          <a:extLst>
            <a:ext uri="{FF2B5EF4-FFF2-40B4-BE49-F238E27FC236}">
              <a16:creationId xmlns:a16="http://schemas.microsoft.com/office/drawing/2014/main" id="{BE9163B8-51CE-4FBB-850C-7D02A755919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06" name="Text Box 1">
          <a:extLst>
            <a:ext uri="{FF2B5EF4-FFF2-40B4-BE49-F238E27FC236}">
              <a16:creationId xmlns:a16="http://schemas.microsoft.com/office/drawing/2014/main" id="{9A74B449-1E76-4E54-A5D7-574E4EB6D4E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07" name="Text Box 1">
          <a:extLst>
            <a:ext uri="{FF2B5EF4-FFF2-40B4-BE49-F238E27FC236}">
              <a16:creationId xmlns:a16="http://schemas.microsoft.com/office/drawing/2014/main" id="{7E7F5940-04A2-4E9F-9F3F-7041FFBCA34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08" name="Text Box 1">
          <a:extLst>
            <a:ext uri="{FF2B5EF4-FFF2-40B4-BE49-F238E27FC236}">
              <a16:creationId xmlns:a16="http://schemas.microsoft.com/office/drawing/2014/main" id="{9F1B65F7-DADD-4D27-8B6E-A87ED386B0F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09" name="Text Box 1">
          <a:extLst>
            <a:ext uri="{FF2B5EF4-FFF2-40B4-BE49-F238E27FC236}">
              <a16:creationId xmlns:a16="http://schemas.microsoft.com/office/drawing/2014/main" id="{5459AC8F-FD20-4417-AC7B-4BBC166187F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10" name="Text Box 1">
          <a:extLst>
            <a:ext uri="{FF2B5EF4-FFF2-40B4-BE49-F238E27FC236}">
              <a16:creationId xmlns:a16="http://schemas.microsoft.com/office/drawing/2014/main" id="{B17CC5AB-67D7-482D-B5E2-85CB7C556D7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11" name="Text Box 1">
          <a:extLst>
            <a:ext uri="{FF2B5EF4-FFF2-40B4-BE49-F238E27FC236}">
              <a16:creationId xmlns:a16="http://schemas.microsoft.com/office/drawing/2014/main" id="{BA5BF9CC-6B1C-43A2-942E-1A928789E03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12" name="Text Box 1">
          <a:extLst>
            <a:ext uri="{FF2B5EF4-FFF2-40B4-BE49-F238E27FC236}">
              <a16:creationId xmlns:a16="http://schemas.microsoft.com/office/drawing/2014/main" id="{A2CD61EF-F4A7-472E-84A7-26297787813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13" name="Text Box 1">
          <a:extLst>
            <a:ext uri="{FF2B5EF4-FFF2-40B4-BE49-F238E27FC236}">
              <a16:creationId xmlns:a16="http://schemas.microsoft.com/office/drawing/2014/main" id="{305F2D4E-CF05-4ED6-BE5A-CFCD7185D6C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14" name="Text Box 1">
          <a:extLst>
            <a:ext uri="{FF2B5EF4-FFF2-40B4-BE49-F238E27FC236}">
              <a16:creationId xmlns:a16="http://schemas.microsoft.com/office/drawing/2014/main" id="{AEA8BB52-32D2-42FF-9C83-3C393EB2D01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15" name="Text Box 1">
          <a:extLst>
            <a:ext uri="{FF2B5EF4-FFF2-40B4-BE49-F238E27FC236}">
              <a16:creationId xmlns:a16="http://schemas.microsoft.com/office/drawing/2014/main" id="{B0FAB622-C473-44EC-825C-26151983174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16" name="Text Box 1">
          <a:extLst>
            <a:ext uri="{FF2B5EF4-FFF2-40B4-BE49-F238E27FC236}">
              <a16:creationId xmlns:a16="http://schemas.microsoft.com/office/drawing/2014/main" id="{B9B53589-4FC3-4696-9596-68F7AAD25C3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17" name="Text Box 1">
          <a:extLst>
            <a:ext uri="{FF2B5EF4-FFF2-40B4-BE49-F238E27FC236}">
              <a16:creationId xmlns:a16="http://schemas.microsoft.com/office/drawing/2014/main" id="{66CD097F-F003-447F-8B46-FD706FC22CD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18" name="Text Box 1">
          <a:extLst>
            <a:ext uri="{FF2B5EF4-FFF2-40B4-BE49-F238E27FC236}">
              <a16:creationId xmlns:a16="http://schemas.microsoft.com/office/drawing/2014/main" id="{0A7A2197-BAA0-4F51-A6A5-A1CD80A2ACD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19" name="Text Box 1">
          <a:extLst>
            <a:ext uri="{FF2B5EF4-FFF2-40B4-BE49-F238E27FC236}">
              <a16:creationId xmlns:a16="http://schemas.microsoft.com/office/drawing/2014/main" id="{26BB47D8-7302-4E62-8503-79BE0567B59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20" name="Text Box 1">
          <a:extLst>
            <a:ext uri="{FF2B5EF4-FFF2-40B4-BE49-F238E27FC236}">
              <a16:creationId xmlns:a16="http://schemas.microsoft.com/office/drawing/2014/main" id="{EAE96B11-E5A7-439E-8A70-1A5BB4F390E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21" name="Text Box 1">
          <a:extLst>
            <a:ext uri="{FF2B5EF4-FFF2-40B4-BE49-F238E27FC236}">
              <a16:creationId xmlns:a16="http://schemas.microsoft.com/office/drawing/2014/main" id="{3249A7DA-DA94-407B-8511-97B6621AF87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22" name="Text Box 1">
          <a:extLst>
            <a:ext uri="{FF2B5EF4-FFF2-40B4-BE49-F238E27FC236}">
              <a16:creationId xmlns:a16="http://schemas.microsoft.com/office/drawing/2014/main" id="{449881F8-F132-47DA-9B57-0BB025E8CED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23" name="Text Box 1">
          <a:extLst>
            <a:ext uri="{FF2B5EF4-FFF2-40B4-BE49-F238E27FC236}">
              <a16:creationId xmlns:a16="http://schemas.microsoft.com/office/drawing/2014/main" id="{6E15C6C3-76FB-458E-900B-4D0A2441C74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24" name="Text Box 1">
          <a:extLst>
            <a:ext uri="{FF2B5EF4-FFF2-40B4-BE49-F238E27FC236}">
              <a16:creationId xmlns:a16="http://schemas.microsoft.com/office/drawing/2014/main" id="{3D090E4D-3FF3-43B8-80B3-1D54CFFC2DA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25" name="Text Box 1">
          <a:extLst>
            <a:ext uri="{FF2B5EF4-FFF2-40B4-BE49-F238E27FC236}">
              <a16:creationId xmlns:a16="http://schemas.microsoft.com/office/drawing/2014/main" id="{66C4B8D0-FE9B-4FAC-B98B-36FA3C226E7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26" name="Text Box 1">
          <a:extLst>
            <a:ext uri="{FF2B5EF4-FFF2-40B4-BE49-F238E27FC236}">
              <a16:creationId xmlns:a16="http://schemas.microsoft.com/office/drawing/2014/main" id="{AA217EEE-16AC-49B7-8DD0-0B7ACB3F6B5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27" name="Text Box 1">
          <a:extLst>
            <a:ext uri="{FF2B5EF4-FFF2-40B4-BE49-F238E27FC236}">
              <a16:creationId xmlns:a16="http://schemas.microsoft.com/office/drawing/2014/main" id="{C57AD53D-D9F0-46A2-AF8E-81114341DA6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28" name="Text Box 1">
          <a:extLst>
            <a:ext uri="{FF2B5EF4-FFF2-40B4-BE49-F238E27FC236}">
              <a16:creationId xmlns:a16="http://schemas.microsoft.com/office/drawing/2014/main" id="{A39BD922-B563-4113-BFFA-D5ECEA9E1FE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29" name="Text Box 1">
          <a:extLst>
            <a:ext uri="{FF2B5EF4-FFF2-40B4-BE49-F238E27FC236}">
              <a16:creationId xmlns:a16="http://schemas.microsoft.com/office/drawing/2014/main" id="{A8CE5F60-4A9D-4F1B-A692-51BCB25A4A3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30" name="Text Box 1">
          <a:extLst>
            <a:ext uri="{FF2B5EF4-FFF2-40B4-BE49-F238E27FC236}">
              <a16:creationId xmlns:a16="http://schemas.microsoft.com/office/drawing/2014/main" id="{A8B36EE5-A223-4F5B-B43F-C766CB5B9A2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31" name="Text Box 1">
          <a:extLst>
            <a:ext uri="{FF2B5EF4-FFF2-40B4-BE49-F238E27FC236}">
              <a16:creationId xmlns:a16="http://schemas.microsoft.com/office/drawing/2014/main" id="{E3976A13-AC58-492E-B51C-2D1AE3D96DF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32" name="Text Box 1">
          <a:extLst>
            <a:ext uri="{FF2B5EF4-FFF2-40B4-BE49-F238E27FC236}">
              <a16:creationId xmlns:a16="http://schemas.microsoft.com/office/drawing/2014/main" id="{624035EC-5618-4436-932A-90C09742605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33" name="Text Box 1">
          <a:extLst>
            <a:ext uri="{FF2B5EF4-FFF2-40B4-BE49-F238E27FC236}">
              <a16:creationId xmlns:a16="http://schemas.microsoft.com/office/drawing/2014/main" id="{EF940A6A-8C7B-4CB0-8DDF-6F35621B490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34" name="Text Box 1">
          <a:extLst>
            <a:ext uri="{FF2B5EF4-FFF2-40B4-BE49-F238E27FC236}">
              <a16:creationId xmlns:a16="http://schemas.microsoft.com/office/drawing/2014/main" id="{C7424064-895A-4C9D-90DC-E5B95AFED37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35" name="Text Box 1">
          <a:extLst>
            <a:ext uri="{FF2B5EF4-FFF2-40B4-BE49-F238E27FC236}">
              <a16:creationId xmlns:a16="http://schemas.microsoft.com/office/drawing/2014/main" id="{6722F981-3520-45DB-A024-B786FBC4108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36" name="Text Box 1">
          <a:extLst>
            <a:ext uri="{FF2B5EF4-FFF2-40B4-BE49-F238E27FC236}">
              <a16:creationId xmlns:a16="http://schemas.microsoft.com/office/drawing/2014/main" id="{E67A38A8-21B0-42D6-8515-3DE9D1A48A6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37" name="Text Box 1">
          <a:extLst>
            <a:ext uri="{FF2B5EF4-FFF2-40B4-BE49-F238E27FC236}">
              <a16:creationId xmlns:a16="http://schemas.microsoft.com/office/drawing/2014/main" id="{9AEF3BF7-F310-489A-A20E-A1CDDAC6F8F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38" name="Text Box 1">
          <a:extLst>
            <a:ext uri="{FF2B5EF4-FFF2-40B4-BE49-F238E27FC236}">
              <a16:creationId xmlns:a16="http://schemas.microsoft.com/office/drawing/2014/main" id="{7D30214B-22E5-4D6B-A062-BFF775A3DAD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39" name="Text Box 1">
          <a:extLst>
            <a:ext uri="{FF2B5EF4-FFF2-40B4-BE49-F238E27FC236}">
              <a16:creationId xmlns:a16="http://schemas.microsoft.com/office/drawing/2014/main" id="{A12C0E91-415B-4178-BC0F-1996FE941D6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40" name="Text Box 1">
          <a:extLst>
            <a:ext uri="{FF2B5EF4-FFF2-40B4-BE49-F238E27FC236}">
              <a16:creationId xmlns:a16="http://schemas.microsoft.com/office/drawing/2014/main" id="{A4672958-89B8-4513-A507-6CD94E6D738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41" name="Text Box 1">
          <a:extLst>
            <a:ext uri="{FF2B5EF4-FFF2-40B4-BE49-F238E27FC236}">
              <a16:creationId xmlns:a16="http://schemas.microsoft.com/office/drawing/2014/main" id="{4B033E38-7EDD-42C0-BF63-86CBE0AE156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42" name="Text Box 1">
          <a:extLst>
            <a:ext uri="{FF2B5EF4-FFF2-40B4-BE49-F238E27FC236}">
              <a16:creationId xmlns:a16="http://schemas.microsoft.com/office/drawing/2014/main" id="{83232C57-56BA-403C-A21B-6A984973603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43" name="Text Box 1">
          <a:extLst>
            <a:ext uri="{FF2B5EF4-FFF2-40B4-BE49-F238E27FC236}">
              <a16:creationId xmlns:a16="http://schemas.microsoft.com/office/drawing/2014/main" id="{C3B2499D-A687-4BAD-A33E-88CC5BA5D7D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44" name="Text Box 1">
          <a:extLst>
            <a:ext uri="{FF2B5EF4-FFF2-40B4-BE49-F238E27FC236}">
              <a16:creationId xmlns:a16="http://schemas.microsoft.com/office/drawing/2014/main" id="{FBE2EA54-A68C-40FD-B899-5451631C157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45" name="Text Box 1">
          <a:extLst>
            <a:ext uri="{FF2B5EF4-FFF2-40B4-BE49-F238E27FC236}">
              <a16:creationId xmlns:a16="http://schemas.microsoft.com/office/drawing/2014/main" id="{53D6BB6B-1E24-4775-B50A-DDBBD49B924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46" name="Text Box 1">
          <a:extLst>
            <a:ext uri="{FF2B5EF4-FFF2-40B4-BE49-F238E27FC236}">
              <a16:creationId xmlns:a16="http://schemas.microsoft.com/office/drawing/2014/main" id="{99662663-C63E-4A42-A6E8-7AB092E82B0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47" name="Text Box 1">
          <a:extLst>
            <a:ext uri="{FF2B5EF4-FFF2-40B4-BE49-F238E27FC236}">
              <a16:creationId xmlns:a16="http://schemas.microsoft.com/office/drawing/2014/main" id="{07D59BFB-7183-4407-A361-678FEC6BA7B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48" name="Text Box 1">
          <a:extLst>
            <a:ext uri="{FF2B5EF4-FFF2-40B4-BE49-F238E27FC236}">
              <a16:creationId xmlns:a16="http://schemas.microsoft.com/office/drawing/2014/main" id="{88BE773A-4AFA-413C-8217-FCE7E087DD4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49" name="Text Box 1">
          <a:extLst>
            <a:ext uri="{FF2B5EF4-FFF2-40B4-BE49-F238E27FC236}">
              <a16:creationId xmlns:a16="http://schemas.microsoft.com/office/drawing/2014/main" id="{A1B948C0-ED7D-4597-8E8E-E3A6E3BC25C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50" name="Text Box 1">
          <a:extLst>
            <a:ext uri="{FF2B5EF4-FFF2-40B4-BE49-F238E27FC236}">
              <a16:creationId xmlns:a16="http://schemas.microsoft.com/office/drawing/2014/main" id="{3EC45CAE-0FDD-4258-B2D5-BFC6B011890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51" name="Text Box 1">
          <a:extLst>
            <a:ext uri="{FF2B5EF4-FFF2-40B4-BE49-F238E27FC236}">
              <a16:creationId xmlns:a16="http://schemas.microsoft.com/office/drawing/2014/main" id="{174F45C2-F9FF-45BC-A4A5-B021FF2C73D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52" name="Text Box 1">
          <a:extLst>
            <a:ext uri="{FF2B5EF4-FFF2-40B4-BE49-F238E27FC236}">
              <a16:creationId xmlns:a16="http://schemas.microsoft.com/office/drawing/2014/main" id="{B57F8379-9E73-4F33-B311-7987BD17E63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53" name="Text Box 1">
          <a:extLst>
            <a:ext uri="{FF2B5EF4-FFF2-40B4-BE49-F238E27FC236}">
              <a16:creationId xmlns:a16="http://schemas.microsoft.com/office/drawing/2014/main" id="{B314B7B5-239B-4237-A949-8FFA521EFA5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54" name="Text Box 1">
          <a:extLst>
            <a:ext uri="{FF2B5EF4-FFF2-40B4-BE49-F238E27FC236}">
              <a16:creationId xmlns:a16="http://schemas.microsoft.com/office/drawing/2014/main" id="{9142E6CF-3D49-4DF6-A357-C3D80B93E2D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55" name="Text Box 1">
          <a:extLst>
            <a:ext uri="{FF2B5EF4-FFF2-40B4-BE49-F238E27FC236}">
              <a16:creationId xmlns:a16="http://schemas.microsoft.com/office/drawing/2014/main" id="{81019B00-C3ED-4AA1-A7D9-E8B55507B75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56" name="Text Box 1">
          <a:extLst>
            <a:ext uri="{FF2B5EF4-FFF2-40B4-BE49-F238E27FC236}">
              <a16:creationId xmlns:a16="http://schemas.microsoft.com/office/drawing/2014/main" id="{3382C619-4886-4AF0-8A15-57A01F9C2C4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57" name="Text Box 1">
          <a:extLst>
            <a:ext uri="{FF2B5EF4-FFF2-40B4-BE49-F238E27FC236}">
              <a16:creationId xmlns:a16="http://schemas.microsoft.com/office/drawing/2014/main" id="{1D4F4CC8-578B-4232-86CD-CA94AB3C52C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58" name="Text Box 1">
          <a:extLst>
            <a:ext uri="{FF2B5EF4-FFF2-40B4-BE49-F238E27FC236}">
              <a16:creationId xmlns:a16="http://schemas.microsoft.com/office/drawing/2014/main" id="{CAEB1051-55CE-41B4-ABC5-D7F31F60602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59" name="Text Box 1">
          <a:extLst>
            <a:ext uri="{FF2B5EF4-FFF2-40B4-BE49-F238E27FC236}">
              <a16:creationId xmlns:a16="http://schemas.microsoft.com/office/drawing/2014/main" id="{34A40458-7A45-473A-97FC-AB643D94226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60" name="Text Box 1">
          <a:extLst>
            <a:ext uri="{FF2B5EF4-FFF2-40B4-BE49-F238E27FC236}">
              <a16:creationId xmlns:a16="http://schemas.microsoft.com/office/drawing/2014/main" id="{879F4207-B84E-462C-92B8-3F62C9BFC78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61" name="Text Box 1">
          <a:extLst>
            <a:ext uri="{FF2B5EF4-FFF2-40B4-BE49-F238E27FC236}">
              <a16:creationId xmlns:a16="http://schemas.microsoft.com/office/drawing/2014/main" id="{548FB402-1B8B-4C77-8D1F-22C2C4C5AEC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62" name="Text Box 1">
          <a:extLst>
            <a:ext uri="{FF2B5EF4-FFF2-40B4-BE49-F238E27FC236}">
              <a16:creationId xmlns:a16="http://schemas.microsoft.com/office/drawing/2014/main" id="{7CB65504-6697-470E-BD9B-7379DD07284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63" name="Text Box 1">
          <a:extLst>
            <a:ext uri="{FF2B5EF4-FFF2-40B4-BE49-F238E27FC236}">
              <a16:creationId xmlns:a16="http://schemas.microsoft.com/office/drawing/2014/main" id="{4476F991-2E24-45D9-9E32-7FEB74A0C84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64" name="Text Box 1">
          <a:extLst>
            <a:ext uri="{FF2B5EF4-FFF2-40B4-BE49-F238E27FC236}">
              <a16:creationId xmlns:a16="http://schemas.microsoft.com/office/drawing/2014/main" id="{C5219438-BA1B-478B-86D9-5D68C899B9F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65" name="Text Box 1">
          <a:extLst>
            <a:ext uri="{FF2B5EF4-FFF2-40B4-BE49-F238E27FC236}">
              <a16:creationId xmlns:a16="http://schemas.microsoft.com/office/drawing/2014/main" id="{3C6F314F-34C6-463C-96E0-56B189EB309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66" name="Text Box 1">
          <a:extLst>
            <a:ext uri="{FF2B5EF4-FFF2-40B4-BE49-F238E27FC236}">
              <a16:creationId xmlns:a16="http://schemas.microsoft.com/office/drawing/2014/main" id="{4AB9E257-938B-475A-8F0C-FF6D2884AF0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67" name="Text Box 1">
          <a:extLst>
            <a:ext uri="{FF2B5EF4-FFF2-40B4-BE49-F238E27FC236}">
              <a16:creationId xmlns:a16="http://schemas.microsoft.com/office/drawing/2014/main" id="{64012E06-26CD-4920-A5E5-8234DCEB881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68" name="Text Box 1">
          <a:extLst>
            <a:ext uri="{FF2B5EF4-FFF2-40B4-BE49-F238E27FC236}">
              <a16:creationId xmlns:a16="http://schemas.microsoft.com/office/drawing/2014/main" id="{9BA1DE8C-5521-43DD-925B-C944EED2D58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69" name="Text Box 1">
          <a:extLst>
            <a:ext uri="{FF2B5EF4-FFF2-40B4-BE49-F238E27FC236}">
              <a16:creationId xmlns:a16="http://schemas.microsoft.com/office/drawing/2014/main" id="{E0C6E660-D951-47D3-BCE7-6082528EDC9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70" name="Text Box 1">
          <a:extLst>
            <a:ext uri="{FF2B5EF4-FFF2-40B4-BE49-F238E27FC236}">
              <a16:creationId xmlns:a16="http://schemas.microsoft.com/office/drawing/2014/main" id="{2E62495E-5BFE-4EE3-83DA-0C1D52A1301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71" name="Text Box 1">
          <a:extLst>
            <a:ext uri="{FF2B5EF4-FFF2-40B4-BE49-F238E27FC236}">
              <a16:creationId xmlns:a16="http://schemas.microsoft.com/office/drawing/2014/main" id="{FF1D856E-0813-429A-BD81-8FDA1F31FD3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72" name="Text Box 1">
          <a:extLst>
            <a:ext uri="{FF2B5EF4-FFF2-40B4-BE49-F238E27FC236}">
              <a16:creationId xmlns:a16="http://schemas.microsoft.com/office/drawing/2014/main" id="{20F17470-DED0-46C5-B6BB-A21EFA3AC7E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673" name="Text Box 1">
          <a:extLst>
            <a:ext uri="{FF2B5EF4-FFF2-40B4-BE49-F238E27FC236}">
              <a16:creationId xmlns:a16="http://schemas.microsoft.com/office/drawing/2014/main" id="{46AFF564-983D-48D2-875E-A762438B5CB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674" name="Text Box 1">
          <a:extLst>
            <a:ext uri="{FF2B5EF4-FFF2-40B4-BE49-F238E27FC236}">
              <a16:creationId xmlns:a16="http://schemas.microsoft.com/office/drawing/2014/main" id="{05C3A800-C548-4BC3-9A7E-6885FE9AFE8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75" name="Text Box 1">
          <a:extLst>
            <a:ext uri="{FF2B5EF4-FFF2-40B4-BE49-F238E27FC236}">
              <a16:creationId xmlns:a16="http://schemas.microsoft.com/office/drawing/2014/main" id="{7B50402D-1CB6-43B0-A006-41A6B610533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676" name="Text Box 1">
          <a:extLst>
            <a:ext uri="{FF2B5EF4-FFF2-40B4-BE49-F238E27FC236}">
              <a16:creationId xmlns:a16="http://schemas.microsoft.com/office/drawing/2014/main" id="{6CE8F492-3BB2-4E7F-B588-FE5A997579E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77" name="Text Box 1">
          <a:extLst>
            <a:ext uri="{FF2B5EF4-FFF2-40B4-BE49-F238E27FC236}">
              <a16:creationId xmlns:a16="http://schemas.microsoft.com/office/drawing/2014/main" id="{59344DF2-D259-46E3-BBF4-64DD507B0C6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678" name="Text Box 1">
          <a:extLst>
            <a:ext uri="{FF2B5EF4-FFF2-40B4-BE49-F238E27FC236}">
              <a16:creationId xmlns:a16="http://schemas.microsoft.com/office/drawing/2014/main" id="{62EC3511-6A3A-4ED1-8F93-381FA034CFD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79" name="Text Box 1">
          <a:extLst>
            <a:ext uri="{FF2B5EF4-FFF2-40B4-BE49-F238E27FC236}">
              <a16:creationId xmlns:a16="http://schemas.microsoft.com/office/drawing/2014/main" id="{E2A8E295-CDDB-4628-B2C2-B8C825CABDF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680" name="Text Box 1">
          <a:extLst>
            <a:ext uri="{FF2B5EF4-FFF2-40B4-BE49-F238E27FC236}">
              <a16:creationId xmlns:a16="http://schemas.microsoft.com/office/drawing/2014/main" id="{6485BFFC-38D9-4421-A833-42C7542E34D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81" name="Text Box 1">
          <a:extLst>
            <a:ext uri="{FF2B5EF4-FFF2-40B4-BE49-F238E27FC236}">
              <a16:creationId xmlns:a16="http://schemas.microsoft.com/office/drawing/2014/main" id="{C388E0C2-DA76-4CDE-B7AA-ABCAAA1AE51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682" name="Text Box 1">
          <a:extLst>
            <a:ext uri="{FF2B5EF4-FFF2-40B4-BE49-F238E27FC236}">
              <a16:creationId xmlns:a16="http://schemas.microsoft.com/office/drawing/2014/main" id="{9E864EDD-DB19-44AC-AE8B-F9E6D7636F5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83" name="Text Box 1">
          <a:extLst>
            <a:ext uri="{FF2B5EF4-FFF2-40B4-BE49-F238E27FC236}">
              <a16:creationId xmlns:a16="http://schemas.microsoft.com/office/drawing/2014/main" id="{CBDB4A99-88CA-4AF4-9808-DF8305C806F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684" name="Text Box 1">
          <a:extLst>
            <a:ext uri="{FF2B5EF4-FFF2-40B4-BE49-F238E27FC236}">
              <a16:creationId xmlns:a16="http://schemas.microsoft.com/office/drawing/2014/main" id="{B3EB25CD-1934-4989-8377-119C2EC81FD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85" name="Text Box 1">
          <a:extLst>
            <a:ext uri="{FF2B5EF4-FFF2-40B4-BE49-F238E27FC236}">
              <a16:creationId xmlns:a16="http://schemas.microsoft.com/office/drawing/2014/main" id="{30F94EEB-693A-44DA-B8F7-F343734FAF3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86" name="Text Box 1">
          <a:extLst>
            <a:ext uri="{FF2B5EF4-FFF2-40B4-BE49-F238E27FC236}">
              <a16:creationId xmlns:a16="http://schemas.microsoft.com/office/drawing/2014/main" id="{DEF8133B-0068-4B2C-A041-489321BF92C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87" name="Text Box 1">
          <a:extLst>
            <a:ext uri="{FF2B5EF4-FFF2-40B4-BE49-F238E27FC236}">
              <a16:creationId xmlns:a16="http://schemas.microsoft.com/office/drawing/2014/main" id="{A9E68A5F-C645-44A9-8AD7-30FA57E41AB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88" name="Text Box 1">
          <a:extLst>
            <a:ext uri="{FF2B5EF4-FFF2-40B4-BE49-F238E27FC236}">
              <a16:creationId xmlns:a16="http://schemas.microsoft.com/office/drawing/2014/main" id="{8828026C-3705-4E2E-B26D-51E5D29E337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89" name="Text Box 1">
          <a:extLst>
            <a:ext uri="{FF2B5EF4-FFF2-40B4-BE49-F238E27FC236}">
              <a16:creationId xmlns:a16="http://schemas.microsoft.com/office/drawing/2014/main" id="{2955CF9A-5127-4EEB-A508-6B9CEDCE27A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690" name="Text Box 1">
          <a:extLst>
            <a:ext uri="{FF2B5EF4-FFF2-40B4-BE49-F238E27FC236}">
              <a16:creationId xmlns:a16="http://schemas.microsoft.com/office/drawing/2014/main" id="{50BF7D24-68AA-491A-BB17-DCCA37DE907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91" name="Text Box 1">
          <a:extLst>
            <a:ext uri="{FF2B5EF4-FFF2-40B4-BE49-F238E27FC236}">
              <a16:creationId xmlns:a16="http://schemas.microsoft.com/office/drawing/2014/main" id="{589D1FC5-CCD7-4CCA-91CE-F7000F8BF48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692" name="Text Box 1">
          <a:extLst>
            <a:ext uri="{FF2B5EF4-FFF2-40B4-BE49-F238E27FC236}">
              <a16:creationId xmlns:a16="http://schemas.microsoft.com/office/drawing/2014/main" id="{27AAF2EC-A38B-4B80-A941-DE16B52CA72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693" name="Text Box 1">
          <a:extLst>
            <a:ext uri="{FF2B5EF4-FFF2-40B4-BE49-F238E27FC236}">
              <a16:creationId xmlns:a16="http://schemas.microsoft.com/office/drawing/2014/main" id="{63EF4147-6BFD-4392-B4CE-B7DDD803C32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94" name="Text Box 1">
          <a:extLst>
            <a:ext uri="{FF2B5EF4-FFF2-40B4-BE49-F238E27FC236}">
              <a16:creationId xmlns:a16="http://schemas.microsoft.com/office/drawing/2014/main" id="{0C00D797-FD39-4C85-AD7E-8656F6BD1F8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95" name="Text Box 1">
          <a:extLst>
            <a:ext uri="{FF2B5EF4-FFF2-40B4-BE49-F238E27FC236}">
              <a16:creationId xmlns:a16="http://schemas.microsoft.com/office/drawing/2014/main" id="{966D2E1D-AFA6-4F70-B142-77F454102A3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96" name="Text Box 1">
          <a:extLst>
            <a:ext uri="{FF2B5EF4-FFF2-40B4-BE49-F238E27FC236}">
              <a16:creationId xmlns:a16="http://schemas.microsoft.com/office/drawing/2014/main" id="{822A92F4-918C-4776-9808-2B36504AA3D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697" name="Text Box 1">
          <a:extLst>
            <a:ext uri="{FF2B5EF4-FFF2-40B4-BE49-F238E27FC236}">
              <a16:creationId xmlns:a16="http://schemas.microsoft.com/office/drawing/2014/main" id="{049F2FF1-EBE9-40A7-A647-D4CF24532C9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698" name="Text Box 1">
          <a:extLst>
            <a:ext uri="{FF2B5EF4-FFF2-40B4-BE49-F238E27FC236}">
              <a16:creationId xmlns:a16="http://schemas.microsoft.com/office/drawing/2014/main" id="{01E9463E-982A-4066-BBD4-3C277EBB888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699" name="Text Box 1">
          <a:extLst>
            <a:ext uri="{FF2B5EF4-FFF2-40B4-BE49-F238E27FC236}">
              <a16:creationId xmlns:a16="http://schemas.microsoft.com/office/drawing/2014/main" id="{D6892A4D-5E48-4733-B83C-990201BA37A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00" name="Text Box 1">
          <a:extLst>
            <a:ext uri="{FF2B5EF4-FFF2-40B4-BE49-F238E27FC236}">
              <a16:creationId xmlns:a16="http://schemas.microsoft.com/office/drawing/2014/main" id="{D7A3D8CA-89BA-4479-95EF-9282253DE0B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01" name="Text Box 1">
          <a:extLst>
            <a:ext uri="{FF2B5EF4-FFF2-40B4-BE49-F238E27FC236}">
              <a16:creationId xmlns:a16="http://schemas.microsoft.com/office/drawing/2014/main" id="{0C2DFC5F-1A9B-4819-9551-BA4B29C2A98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02" name="Text Box 1">
          <a:extLst>
            <a:ext uri="{FF2B5EF4-FFF2-40B4-BE49-F238E27FC236}">
              <a16:creationId xmlns:a16="http://schemas.microsoft.com/office/drawing/2014/main" id="{DC41A0AE-8655-45EC-AB80-55CA1A3627A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03" name="Text Box 1">
          <a:extLst>
            <a:ext uri="{FF2B5EF4-FFF2-40B4-BE49-F238E27FC236}">
              <a16:creationId xmlns:a16="http://schemas.microsoft.com/office/drawing/2014/main" id="{66A966D6-8BF3-4779-90E6-E7A5415AF5A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04" name="Text Box 1">
          <a:extLst>
            <a:ext uri="{FF2B5EF4-FFF2-40B4-BE49-F238E27FC236}">
              <a16:creationId xmlns:a16="http://schemas.microsoft.com/office/drawing/2014/main" id="{B9BDAA4F-6BF9-4640-A1C4-45CBB125BEC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05" name="Text Box 1">
          <a:extLst>
            <a:ext uri="{FF2B5EF4-FFF2-40B4-BE49-F238E27FC236}">
              <a16:creationId xmlns:a16="http://schemas.microsoft.com/office/drawing/2014/main" id="{753F37F4-FD88-4498-98F5-E4247B9D8D1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06" name="Text Box 1">
          <a:extLst>
            <a:ext uri="{FF2B5EF4-FFF2-40B4-BE49-F238E27FC236}">
              <a16:creationId xmlns:a16="http://schemas.microsoft.com/office/drawing/2014/main" id="{AD360CBB-7DA7-48E7-98FB-F7E133894DD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07" name="Text Box 1">
          <a:extLst>
            <a:ext uri="{FF2B5EF4-FFF2-40B4-BE49-F238E27FC236}">
              <a16:creationId xmlns:a16="http://schemas.microsoft.com/office/drawing/2014/main" id="{EF9180A3-93E4-4EB3-AB33-F8B66FF5F3E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08" name="Text Box 1">
          <a:extLst>
            <a:ext uri="{FF2B5EF4-FFF2-40B4-BE49-F238E27FC236}">
              <a16:creationId xmlns:a16="http://schemas.microsoft.com/office/drawing/2014/main" id="{D0416ECE-7AEC-47FC-AD69-82F47E07255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09" name="Text Box 1">
          <a:extLst>
            <a:ext uri="{FF2B5EF4-FFF2-40B4-BE49-F238E27FC236}">
              <a16:creationId xmlns:a16="http://schemas.microsoft.com/office/drawing/2014/main" id="{89BC88CA-6E0B-4BC0-9589-7C4CEC59B69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10" name="Text Box 1">
          <a:extLst>
            <a:ext uri="{FF2B5EF4-FFF2-40B4-BE49-F238E27FC236}">
              <a16:creationId xmlns:a16="http://schemas.microsoft.com/office/drawing/2014/main" id="{B580927A-8033-471C-AC6D-062E4969DE1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11" name="Text Box 1">
          <a:extLst>
            <a:ext uri="{FF2B5EF4-FFF2-40B4-BE49-F238E27FC236}">
              <a16:creationId xmlns:a16="http://schemas.microsoft.com/office/drawing/2014/main" id="{0D55558B-9B74-429C-A17D-04D1AE4F39D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12" name="Text Box 1">
          <a:extLst>
            <a:ext uri="{FF2B5EF4-FFF2-40B4-BE49-F238E27FC236}">
              <a16:creationId xmlns:a16="http://schemas.microsoft.com/office/drawing/2014/main" id="{B7722065-38ED-4B6A-AE90-E94FB804009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13" name="Text Box 1">
          <a:extLst>
            <a:ext uri="{FF2B5EF4-FFF2-40B4-BE49-F238E27FC236}">
              <a16:creationId xmlns:a16="http://schemas.microsoft.com/office/drawing/2014/main" id="{A5F212CB-7950-4300-9F05-C1B0A77A160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14" name="Text Box 1">
          <a:extLst>
            <a:ext uri="{FF2B5EF4-FFF2-40B4-BE49-F238E27FC236}">
              <a16:creationId xmlns:a16="http://schemas.microsoft.com/office/drawing/2014/main" id="{944495F8-B935-47F2-9B12-62A06920F96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15" name="Text Box 1">
          <a:extLst>
            <a:ext uri="{FF2B5EF4-FFF2-40B4-BE49-F238E27FC236}">
              <a16:creationId xmlns:a16="http://schemas.microsoft.com/office/drawing/2014/main" id="{1A65B45A-48B9-43A4-A153-738FD4612FE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16" name="Text Box 1">
          <a:extLst>
            <a:ext uri="{FF2B5EF4-FFF2-40B4-BE49-F238E27FC236}">
              <a16:creationId xmlns:a16="http://schemas.microsoft.com/office/drawing/2014/main" id="{EFE31A1F-09F6-457A-B57F-DA9FF1AD0BB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17" name="Text Box 1">
          <a:extLst>
            <a:ext uri="{FF2B5EF4-FFF2-40B4-BE49-F238E27FC236}">
              <a16:creationId xmlns:a16="http://schemas.microsoft.com/office/drawing/2014/main" id="{19475F19-20FA-43CC-AC75-894B4600F91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18" name="Text Box 1">
          <a:extLst>
            <a:ext uri="{FF2B5EF4-FFF2-40B4-BE49-F238E27FC236}">
              <a16:creationId xmlns:a16="http://schemas.microsoft.com/office/drawing/2014/main" id="{82594339-0B8C-4B87-A7A0-FBFE32570DB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19" name="Text Box 1">
          <a:extLst>
            <a:ext uri="{FF2B5EF4-FFF2-40B4-BE49-F238E27FC236}">
              <a16:creationId xmlns:a16="http://schemas.microsoft.com/office/drawing/2014/main" id="{79095227-80D4-4159-9936-DE3EFAF249B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20" name="Text Box 1">
          <a:extLst>
            <a:ext uri="{FF2B5EF4-FFF2-40B4-BE49-F238E27FC236}">
              <a16:creationId xmlns:a16="http://schemas.microsoft.com/office/drawing/2014/main" id="{99E81213-BCED-4EFE-89F9-C03340C27FF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21" name="Text Box 1">
          <a:extLst>
            <a:ext uri="{FF2B5EF4-FFF2-40B4-BE49-F238E27FC236}">
              <a16:creationId xmlns:a16="http://schemas.microsoft.com/office/drawing/2014/main" id="{10DD402F-95A4-485D-81A3-B8A5E738625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22" name="Text Box 1">
          <a:extLst>
            <a:ext uri="{FF2B5EF4-FFF2-40B4-BE49-F238E27FC236}">
              <a16:creationId xmlns:a16="http://schemas.microsoft.com/office/drawing/2014/main" id="{F755985D-6B24-43CF-9670-B3E0946703F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23" name="Text Box 1">
          <a:extLst>
            <a:ext uri="{FF2B5EF4-FFF2-40B4-BE49-F238E27FC236}">
              <a16:creationId xmlns:a16="http://schemas.microsoft.com/office/drawing/2014/main" id="{23A0024E-C80D-41DC-A4F3-6B2BA8D6DEE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24" name="Text Box 1">
          <a:extLst>
            <a:ext uri="{FF2B5EF4-FFF2-40B4-BE49-F238E27FC236}">
              <a16:creationId xmlns:a16="http://schemas.microsoft.com/office/drawing/2014/main" id="{A80832E3-1EAF-4977-9603-F98D3A44355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25" name="Text Box 1">
          <a:extLst>
            <a:ext uri="{FF2B5EF4-FFF2-40B4-BE49-F238E27FC236}">
              <a16:creationId xmlns:a16="http://schemas.microsoft.com/office/drawing/2014/main" id="{BD97AE58-D2ED-4FAC-A247-07F8EF16149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26" name="Text Box 1">
          <a:extLst>
            <a:ext uri="{FF2B5EF4-FFF2-40B4-BE49-F238E27FC236}">
              <a16:creationId xmlns:a16="http://schemas.microsoft.com/office/drawing/2014/main" id="{DFCE1B5C-6374-4E1D-A7A8-D68E2E77D0B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27" name="Text Box 1">
          <a:extLst>
            <a:ext uri="{FF2B5EF4-FFF2-40B4-BE49-F238E27FC236}">
              <a16:creationId xmlns:a16="http://schemas.microsoft.com/office/drawing/2014/main" id="{770219CF-14D0-42B4-9A54-E1666F06682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28" name="Text Box 1">
          <a:extLst>
            <a:ext uri="{FF2B5EF4-FFF2-40B4-BE49-F238E27FC236}">
              <a16:creationId xmlns:a16="http://schemas.microsoft.com/office/drawing/2014/main" id="{9FE95F3D-B5A9-47AE-AC61-8E33C160908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29" name="Text Box 1">
          <a:extLst>
            <a:ext uri="{FF2B5EF4-FFF2-40B4-BE49-F238E27FC236}">
              <a16:creationId xmlns:a16="http://schemas.microsoft.com/office/drawing/2014/main" id="{2BDD34FB-29DC-4777-91C9-663876F57C3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30" name="Text Box 1">
          <a:extLst>
            <a:ext uri="{FF2B5EF4-FFF2-40B4-BE49-F238E27FC236}">
              <a16:creationId xmlns:a16="http://schemas.microsoft.com/office/drawing/2014/main" id="{F649DEC8-6EB1-4DA4-B0BC-D663499AEF7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31" name="Text Box 1">
          <a:extLst>
            <a:ext uri="{FF2B5EF4-FFF2-40B4-BE49-F238E27FC236}">
              <a16:creationId xmlns:a16="http://schemas.microsoft.com/office/drawing/2014/main" id="{9F45BE0D-DE26-4209-9193-3ACCD176CB2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32" name="Text Box 1">
          <a:extLst>
            <a:ext uri="{FF2B5EF4-FFF2-40B4-BE49-F238E27FC236}">
              <a16:creationId xmlns:a16="http://schemas.microsoft.com/office/drawing/2014/main" id="{BCA65658-1047-436E-86E2-41DE1DD493D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33" name="Text Box 1">
          <a:extLst>
            <a:ext uri="{FF2B5EF4-FFF2-40B4-BE49-F238E27FC236}">
              <a16:creationId xmlns:a16="http://schemas.microsoft.com/office/drawing/2014/main" id="{0F6AB468-3850-494F-A45C-62AA40D2213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34" name="Text Box 1">
          <a:extLst>
            <a:ext uri="{FF2B5EF4-FFF2-40B4-BE49-F238E27FC236}">
              <a16:creationId xmlns:a16="http://schemas.microsoft.com/office/drawing/2014/main" id="{0B4F036B-FC10-4F55-88D0-620ADBF3A76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35" name="Text Box 1">
          <a:extLst>
            <a:ext uri="{FF2B5EF4-FFF2-40B4-BE49-F238E27FC236}">
              <a16:creationId xmlns:a16="http://schemas.microsoft.com/office/drawing/2014/main" id="{C1817B70-471A-4604-AE0F-36D9B04E99C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36" name="Text Box 1">
          <a:extLst>
            <a:ext uri="{FF2B5EF4-FFF2-40B4-BE49-F238E27FC236}">
              <a16:creationId xmlns:a16="http://schemas.microsoft.com/office/drawing/2014/main" id="{A26A96C5-F3AB-47C5-AD23-29D5D20D3EB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37" name="Text Box 1">
          <a:extLst>
            <a:ext uri="{FF2B5EF4-FFF2-40B4-BE49-F238E27FC236}">
              <a16:creationId xmlns:a16="http://schemas.microsoft.com/office/drawing/2014/main" id="{730AEF05-6CDB-426D-B758-39A9C8FDB18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38" name="Text Box 1">
          <a:extLst>
            <a:ext uri="{FF2B5EF4-FFF2-40B4-BE49-F238E27FC236}">
              <a16:creationId xmlns:a16="http://schemas.microsoft.com/office/drawing/2014/main" id="{5F69196E-3551-4403-A472-5CE8726C236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39" name="Text Box 1">
          <a:extLst>
            <a:ext uri="{FF2B5EF4-FFF2-40B4-BE49-F238E27FC236}">
              <a16:creationId xmlns:a16="http://schemas.microsoft.com/office/drawing/2014/main" id="{F0831621-4856-45AF-8B88-8B3C1F1B440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40" name="Text Box 1">
          <a:extLst>
            <a:ext uri="{FF2B5EF4-FFF2-40B4-BE49-F238E27FC236}">
              <a16:creationId xmlns:a16="http://schemas.microsoft.com/office/drawing/2014/main" id="{AA9E076B-2ACB-46FF-B8D7-5BFAE6EB0E4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41" name="Text Box 1">
          <a:extLst>
            <a:ext uri="{FF2B5EF4-FFF2-40B4-BE49-F238E27FC236}">
              <a16:creationId xmlns:a16="http://schemas.microsoft.com/office/drawing/2014/main" id="{13262406-9B94-4498-9999-D8146F6296E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42" name="Text Box 1">
          <a:extLst>
            <a:ext uri="{FF2B5EF4-FFF2-40B4-BE49-F238E27FC236}">
              <a16:creationId xmlns:a16="http://schemas.microsoft.com/office/drawing/2014/main" id="{5D600475-4F95-492B-9A4E-6BC401CC3D3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43" name="Text Box 1">
          <a:extLst>
            <a:ext uri="{FF2B5EF4-FFF2-40B4-BE49-F238E27FC236}">
              <a16:creationId xmlns:a16="http://schemas.microsoft.com/office/drawing/2014/main" id="{274A6018-C5EA-4C9B-80EF-0E40403075C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44" name="Text Box 1">
          <a:extLst>
            <a:ext uri="{FF2B5EF4-FFF2-40B4-BE49-F238E27FC236}">
              <a16:creationId xmlns:a16="http://schemas.microsoft.com/office/drawing/2014/main" id="{833A1C6E-3399-45FC-BC67-4FD6AEDC1E9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45" name="Text Box 1">
          <a:extLst>
            <a:ext uri="{FF2B5EF4-FFF2-40B4-BE49-F238E27FC236}">
              <a16:creationId xmlns:a16="http://schemas.microsoft.com/office/drawing/2014/main" id="{D4698C29-CB1A-4C81-90C9-C3E7AF4A503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46" name="Text Box 1">
          <a:extLst>
            <a:ext uri="{FF2B5EF4-FFF2-40B4-BE49-F238E27FC236}">
              <a16:creationId xmlns:a16="http://schemas.microsoft.com/office/drawing/2014/main" id="{1A719B22-A6C5-44AC-AD14-D92BF5BF49D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47" name="Text Box 1">
          <a:extLst>
            <a:ext uri="{FF2B5EF4-FFF2-40B4-BE49-F238E27FC236}">
              <a16:creationId xmlns:a16="http://schemas.microsoft.com/office/drawing/2014/main" id="{52031522-11D4-45D0-A147-09D6E51EC54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48" name="Text Box 1">
          <a:extLst>
            <a:ext uri="{FF2B5EF4-FFF2-40B4-BE49-F238E27FC236}">
              <a16:creationId xmlns:a16="http://schemas.microsoft.com/office/drawing/2014/main" id="{6FBCE128-5B6B-466F-A2BE-237577A1056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49" name="Text Box 1">
          <a:extLst>
            <a:ext uri="{FF2B5EF4-FFF2-40B4-BE49-F238E27FC236}">
              <a16:creationId xmlns:a16="http://schemas.microsoft.com/office/drawing/2014/main" id="{A3FD2848-3C9A-48F6-AE0E-5B6C4094CBF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50" name="Text Box 1">
          <a:extLst>
            <a:ext uri="{FF2B5EF4-FFF2-40B4-BE49-F238E27FC236}">
              <a16:creationId xmlns:a16="http://schemas.microsoft.com/office/drawing/2014/main" id="{71FE32D0-409B-4DB5-A310-24795E465C9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51" name="Text Box 1">
          <a:extLst>
            <a:ext uri="{FF2B5EF4-FFF2-40B4-BE49-F238E27FC236}">
              <a16:creationId xmlns:a16="http://schemas.microsoft.com/office/drawing/2014/main" id="{CB9B168E-184D-4307-81FF-7DB09276DF0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52" name="Text Box 1">
          <a:extLst>
            <a:ext uri="{FF2B5EF4-FFF2-40B4-BE49-F238E27FC236}">
              <a16:creationId xmlns:a16="http://schemas.microsoft.com/office/drawing/2014/main" id="{91F42368-63B9-4246-9876-72E344A2C4A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53" name="Text Box 1">
          <a:extLst>
            <a:ext uri="{FF2B5EF4-FFF2-40B4-BE49-F238E27FC236}">
              <a16:creationId xmlns:a16="http://schemas.microsoft.com/office/drawing/2014/main" id="{618D1B7A-9049-4F36-AB21-F378D65566A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54" name="Text Box 1">
          <a:extLst>
            <a:ext uri="{FF2B5EF4-FFF2-40B4-BE49-F238E27FC236}">
              <a16:creationId xmlns:a16="http://schemas.microsoft.com/office/drawing/2014/main" id="{F5E83FB4-6F56-482D-8417-1F950278650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55" name="Text Box 1">
          <a:extLst>
            <a:ext uri="{FF2B5EF4-FFF2-40B4-BE49-F238E27FC236}">
              <a16:creationId xmlns:a16="http://schemas.microsoft.com/office/drawing/2014/main" id="{2BD82B37-BEEA-44EF-8F91-5953BB966D9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56" name="Text Box 1">
          <a:extLst>
            <a:ext uri="{FF2B5EF4-FFF2-40B4-BE49-F238E27FC236}">
              <a16:creationId xmlns:a16="http://schemas.microsoft.com/office/drawing/2014/main" id="{D417F85F-36C4-41AA-838A-876E243776C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57" name="Text Box 1">
          <a:extLst>
            <a:ext uri="{FF2B5EF4-FFF2-40B4-BE49-F238E27FC236}">
              <a16:creationId xmlns:a16="http://schemas.microsoft.com/office/drawing/2014/main" id="{F5CA672A-0038-4479-BBBD-CEB2B05B73D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758" name="Text Box 1">
          <a:extLst>
            <a:ext uri="{FF2B5EF4-FFF2-40B4-BE49-F238E27FC236}">
              <a16:creationId xmlns:a16="http://schemas.microsoft.com/office/drawing/2014/main" id="{F55CFE48-7A3A-45AA-8E11-8F8C12EDBDB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759" name="Text Box 1">
          <a:extLst>
            <a:ext uri="{FF2B5EF4-FFF2-40B4-BE49-F238E27FC236}">
              <a16:creationId xmlns:a16="http://schemas.microsoft.com/office/drawing/2014/main" id="{505E07F7-7862-4943-9C63-10AD58DACC5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760" name="Text Box 1">
          <a:extLst>
            <a:ext uri="{FF2B5EF4-FFF2-40B4-BE49-F238E27FC236}">
              <a16:creationId xmlns:a16="http://schemas.microsoft.com/office/drawing/2014/main" id="{634AC249-35D7-4ED8-B5BB-50DF1A11EAC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761" name="Text Box 1">
          <a:extLst>
            <a:ext uri="{FF2B5EF4-FFF2-40B4-BE49-F238E27FC236}">
              <a16:creationId xmlns:a16="http://schemas.microsoft.com/office/drawing/2014/main" id="{CD3E4E4E-FDFC-4B91-A7DD-1E896D34559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62" name="Text Box 1">
          <a:extLst>
            <a:ext uri="{FF2B5EF4-FFF2-40B4-BE49-F238E27FC236}">
              <a16:creationId xmlns:a16="http://schemas.microsoft.com/office/drawing/2014/main" id="{560013AB-3115-44DF-8779-A2E1B0C2A5C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63" name="Text Box 1">
          <a:extLst>
            <a:ext uri="{FF2B5EF4-FFF2-40B4-BE49-F238E27FC236}">
              <a16:creationId xmlns:a16="http://schemas.microsoft.com/office/drawing/2014/main" id="{DE340983-32AC-4FFA-8B26-B2B4095D272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64" name="Text Box 1">
          <a:extLst>
            <a:ext uri="{FF2B5EF4-FFF2-40B4-BE49-F238E27FC236}">
              <a16:creationId xmlns:a16="http://schemas.microsoft.com/office/drawing/2014/main" id="{53A0D767-9FDE-4C4A-B5BF-A1A45AF1321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65" name="Text Box 1">
          <a:extLst>
            <a:ext uri="{FF2B5EF4-FFF2-40B4-BE49-F238E27FC236}">
              <a16:creationId xmlns:a16="http://schemas.microsoft.com/office/drawing/2014/main" id="{5627872E-AF16-40AE-B915-8C1C62C88EF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66" name="Text Box 1">
          <a:extLst>
            <a:ext uri="{FF2B5EF4-FFF2-40B4-BE49-F238E27FC236}">
              <a16:creationId xmlns:a16="http://schemas.microsoft.com/office/drawing/2014/main" id="{60D5B58D-447C-4DF6-8884-534212790AB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67" name="Text Box 1">
          <a:extLst>
            <a:ext uri="{FF2B5EF4-FFF2-40B4-BE49-F238E27FC236}">
              <a16:creationId xmlns:a16="http://schemas.microsoft.com/office/drawing/2014/main" id="{D69BD581-6B5C-48CD-9DC6-052C62FEDFE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68" name="Text Box 1">
          <a:extLst>
            <a:ext uri="{FF2B5EF4-FFF2-40B4-BE49-F238E27FC236}">
              <a16:creationId xmlns:a16="http://schemas.microsoft.com/office/drawing/2014/main" id="{5075F73C-2C5B-422C-9A34-74F9822213C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69" name="Text Box 1">
          <a:extLst>
            <a:ext uri="{FF2B5EF4-FFF2-40B4-BE49-F238E27FC236}">
              <a16:creationId xmlns:a16="http://schemas.microsoft.com/office/drawing/2014/main" id="{5156196E-B0EE-4EBC-9346-7ABB24ED64F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70" name="Text Box 1">
          <a:extLst>
            <a:ext uri="{FF2B5EF4-FFF2-40B4-BE49-F238E27FC236}">
              <a16:creationId xmlns:a16="http://schemas.microsoft.com/office/drawing/2014/main" id="{605EA806-1F28-4273-9490-235ED31B7BF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71" name="Text Box 1">
          <a:extLst>
            <a:ext uri="{FF2B5EF4-FFF2-40B4-BE49-F238E27FC236}">
              <a16:creationId xmlns:a16="http://schemas.microsoft.com/office/drawing/2014/main" id="{DD442C61-BA12-4717-90D4-6A9917CA6F5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72" name="Text Box 1">
          <a:extLst>
            <a:ext uri="{FF2B5EF4-FFF2-40B4-BE49-F238E27FC236}">
              <a16:creationId xmlns:a16="http://schemas.microsoft.com/office/drawing/2014/main" id="{060D15C7-AA84-4E04-84C3-876FDC767F2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73" name="Text Box 1">
          <a:extLst>
            <a:ext uri="{FF2B5EF4-FFF2-40B4-BE49-F238E27FC236}">
              <a16:creationId xmlns:a16="http://schemas.microsoft.com/office/drawing/2014/main" id="{28C6829F-F855-4CA1-B2F4-008A5B7E028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74" name="Text Box 1">
          <a:extLst>
            <a:ext uri="{FF2B5EF4-FFF2-40B4-BE49-F238E27FC236}">
              <a16:creationId xmlns:a16="http://schemas.microsoft.com/office/drawing/2014/main" id="{8750DB29-9776-417E-B75F-11A714F46B9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75" name="Text Box 1">
          <a:extLst>
            <a:ext uri="{FF2B5EF4-FFF2-40B4-BE49-F238E27FC236}">
              <a16:creationId xmlns:a16="http://schemas.microsoft.com/office/drawing/2014/main" id="{3F01BAC9-8995-48EB-A1B5-8528EDE4EC8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76" name="Text Box 1">
          <a:extLst>
            <a:ext uri="{FF2B5EF4-FFF2-40B4-BE49-F238E27FC236}">
              <a16:creationId xmlns:a16="http://schemas.microsoft.com/office/drawing/2014/main" id="{16D8D3B9-2521-442B-9C79-2D11EEF08AE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77" name="Text Box 1">
          <a:extLst>
            <a:ext uri="{FF2B5EF4-FFF2-40B4-BE49-F238E27FC236}">
              <a16:creationId xmlns:a16="http://schemas.microsoft.com/office/drawing/2014/main" id="{16626423-2D0F-4ED5-80D9-F43A74F2A11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78" name="Text Box 1">
          <a:extLst>
            <a:ext uri="{FF2B5EF4-FFF2-40B4-BE49-F238E27FC236}">
              <a16:creationId xmlns:a16="http://schemas.microsoft.com/office/drawing/2014/main" id="{533E6B69-DCAB-430C-AFAC-AD3D1394EC7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79" name="Text Box 1">
          <a:extLst>
            <a:ext uri="{FF2B5EF4-FFF2-40B4-BE49-F238E27FC236}">
              <a16:creationId xmlns:a16="http://schemas.microsoft.com/office/drawing/2014/main" id="{41056052-8CF0-4367-9895-A3700062D80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780" name="Text Box 1">
          <a:extLst>
            <a:ext uri="{FF2B5EF4-FFF2-40B4-BE49-F238E27FC236}">
              <a16:creationId xmlns:a16="http://schemas.microsoft.com/office/drawing/2014/main" id="{01605215-5DD5-4CF0-A245-124F506F65A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781" name="Text Box 1">
          <a:extLst>
            <a:ext uri="{FF2B5EF4-FFF2-40B4-BE49-F238E27FC236}">
              <a16:creationId xmlns:a16="http://schemas.microsoft.com/office/drawing/2014/main" id="{35875685-E117-4048-804F-7A06DE3DE29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82" name="Text Box 1">
          <a:extLst>
            <a:ext uri="{FF2B5EF4-FFF2-40B4-BE49-F238E27FC236}">
              <a16:creationId xmlns:a16="http://schemas.microsoft.com/office/drawing/2014/main" id="{01DE9A75-177D-4FBF-B775-8899FD284E0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83" name="Text Box 1">
          <a:extLst>
            <a:ext uri="{FF2B5EF4-FFF2-40B4-BE49-F238E27FC236}">
              <a16:creationId xmlns:a16="http://schemas.microsoft.com/office/drawing/2014/main" id="{8FF690DC-BEA1-4514-AB0C-A6137811A3F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84" name="Text Box 1">
          <a:extLst>
            <a:ext uri="{FF2B5EF4-FFF2-40B4-BE49-F238E27FC236}">
              <a16:creationId xmlns:a16="http://schemas.microsoft.com/office/drawing/2014/main" id="{03D76104-78C7-4C68-9527-35C6D19237A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785" name="Text Box 1">
          <a:extLst>
            <a:ext uri="{FF2B5EF4-FFF2-40B4-BE49-F238E27FC236}">
              <a16:creationId xmlns:a16="http://schemas.microsoft.com/office/drawing/2014/main" id="{D887F98D-4961-4556-872B-57F6B5B0C76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86" name="Text Box 1">
          <a:extLst>
            <a:ext uri="{FF2B5EF4-FFF2-40B4-BE49-F238E27FC236}">
              <a16:creationId xmlns:a16="http://schemas.microsoft.com/office/drawing/2014/main" id="{72FBD031-43D2-47A4-94C2-0373746E2D4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87" name="Text Box 1">
          <a:extLst>
            <a:ext uri="{FF2B5EF4-FFF2-40B4-BE49-F238E27FC236}">
              <a16:creationId xmlns:a16="http://schemas.microsoft.com/office/drawing/2014/main" id="{E0EFB087-D697-4A3B-B603-0A40401EC10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88" name="Text Box 1">
          <a:extLst>
            <a:ext uri="{FF2B5EF4-FFF2-40B4-BE49-F238E27FC236}">
              <a16:creationId xmlns:a16="http://schemas.microsoft.com/office/drawing/2014/main" id="{8418B031-3766-4698-9F62-893FF167587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89" name="Text Box 1">
          <a:extLst>
            <a:ext uri="{FF2B5EF4-FFF2-40B4-BE49-F238E27FC236}">
              <a16:creationId xmlns:a16="http://schemas.microsoft.com/office/drawing/2014/main" id="{29C710C6-CC85-4F2C-BCBA-14AC6AA2E7C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90" name="Text Box 1">
          <a:extLst>
            <a:ext uri="{FF2B5EF4-FFF2-40B4-BE49-F238E27FC236}">
              <a16:creationId xmlns:a16="http://schemas.microsoft.com/office/drawing/2014/main" id="{42B3E05A-0F13-44B9-9EA9-360B0AC71FE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91" name="Text Box 1">
          <a:extLst>
            <a:ext uri="{FF2B5EF4-FFF2-40B4-BE49-F238E27FC236}">
              <a16:creationId xmlns:a16="http://schemas.microsoft.com/office/drawing/2014/main" id="{E7407FFF-EB2D-4C2A-B409-83ADF1CFFB3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92" name="Text Box 1">
          <a:extLst>
            <a:ext uri="{FF2B5EF4-FFF2-40B4-BE49-F238E27FC236}">
              <a16:creationId xmlns:a16="http://schemas.microsoft.com/office/drawing/2014/main" id="{5A18BC39-A343-4161-8AF7-6FFF8D8E1F2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93" name="Text Box 1">
          <a:extLst>
            <a:ext uri="{FF2B5EF4-FFF2-40B4-BE49-F238E27FC236}">
              <a16:creationId xmlns:a16="http://schemas.microsoft.com/office/drawing/2014/main" id="{524982BF-4639-4B7F-BC2C-EEDE91EBC2C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94" name="Text Box 1">
          <a:extLst>
            <a:ext uri="{FF2B5EF4-FFF2-40B4-BE49-F238E27FC236}">
              <a16:creationId xmlns:a16="http://schemas.microsoft.com/office/drawing/2014/main" id="{8B6198DF-AE91-40E9-A3DC-4B5AF5DA834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95" name="Text Box 1">
          <a:extLst>
            <a:ext uri="{FF2B5EF4-FFF2-40B4-BE49-F238E27FC236}">
              <a16:creationId xmlns:a16="http://schemas.microsoft.com/office/drawing/2014/main" id="{B7BE7377-C9AF-43B7-9978-1BF344823F6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96" name="Text Box 1">
          <a:extLst>
            <a:ext uri="{FF2B5EF4-FFF2-40B4-BE49-F238E27FC236}">
              <a16:creationId xmlns:a16="http://schemas.microsoft.com/office/drawing/2014/main" id="{260E3DC8-B089-4972-8762-2B8CBE03A4D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97" name="Text Box 1">
          <a:extLst>
            <a:ext uri="{FF2B5EF4-FFF2-40B4-BE49-F238E27FC236}">
              <a16:creationId xmlns:a16="http://schemas.microsoft.com/office/drawing/2014/main" id="{B4DBCB97-84A8-41F4-8F28-73C916FC145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98" name="Text Box 1">
          <a:extLst>
            <a:ext uri="{FF2B5EF4-FFF2-40B4-BE49-F238E27FC236}">
              <a16:creationId xmlns:a16="http://schemas.microsoft.com/office/drawing/2014/main" id="{FFE2A9B1-2C74-42B1-8798-B095E7F811B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799" name="Text Box 1">
          <a:extLst>
            <a:ext uri="{FF2B5EF4-FFF2-40B4-BE49-F238E27FC236}">
              <a16:creationId xmlns:a16="http://schemas.microsoft.com/office/drawing/2014/main" id="{196BF51B-4392-44F7-8287-C166D07E2BD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800" name="Text Box 1">
          <a:extLst>
            <a:ext uri="{FF2B5EF4-FFF2-40B4-BE49-F238E27FC236}">
              <a16:creationId xmlns:a16="http://schemas.microsoft.com/office/drawing/2014/main" id="{ABBAAB6B-D443-4F49-927D-D2A7A85E22B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238125</xdr:rowOff>
    </xdr:to>
    <xdr:sp macro="" textlink="">
      <xdr:nvSpPr>
        <xdr:cNvPr id="7801" name="Text Box 1">
          <a:extLst>
            <a:ext uri="{FF2B5EF4-FFF2-40B4-BE49-F238E27FC236}">
              <a16:creationId xmlns:a16="http://schemas.microsoft.com/office/drawing/2014/main" id="{0B25BCE5-4F24-4309-B901-699DC606671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375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802" name="Text Box 1">
          <a:extLst>
            <a:ext uri="{FF2B5EF4-FFF2-40B4-BE49-F238E27FC236}">
              <a16:creationId xmlns:a16="http://schemas.microsoft.com/office/drawing/2014/main" id="{A738D85F-69D7-4CA6-87DD-AF9DF351934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03" name="Text Box 1">
          <a:extLst>
            <a:ext uri="{FF2B5EF4-FFF2-40B4-BE49-F238E27FC236}">
              <a16:creationId xmlns:a16="http://schemas.microsoft.com/office/drawing/2014/main" id="{D141BE83-801F-4677-B5F3-6E504ADA477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804" name="Text Box 1">
          <a:extLst>
            <a:ext uri="{FF2B5EF4-FFF2-40B4-BE49-F238E27FC236}">
              <a16:creationId xmlns:a16="http://schemas.microsoft.com/office/drawing/2014/main" id="{C91ED71F-B03F-4B2C-9F73-73173A21FC2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05" name="Text Box 1">
          <a:extLst>
            <a:ext uri="{FF2B5EF4-FFF2-40B4-BE49-F238E27FC236}">
              <a16:creationId xmlns:a16="http://schemas.microsoft.com/office/drawing/2014/main" id="{94191895-378A-4875-9746-F7E9939E7D2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06" name="Text Box 1">
          <a:extLst>
            <a:ext uri="{FF2B5EF4-FFF2-40B4-BE49-F238E27FC236}">
              <a16:creationId xmlns:a16="http://schemas.microsoft.com/office/drawing/2014/main" id="{BA0E7415-B736-49A4-82C7-EC86FDDE23A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07" name="Text Box 1">
          <a:extLst>
            <a:ext uri="{FF2B5EF4-FFF2-40B4-BE49-F238E27FC236}">
              <a16:creationId xmlns:a16="http://schemas.microsoft.com/office/drawing/2014/main" id="{FA9A3684-224D-437F-921B-F5FB5804DBA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08" name="Text Box 1">
          <a:extLst>
            <a:ext uri="{FF2B5EF4-FFF2-40B4-BE49-F238E27FC236}">
              <a16:creationId xmlns:a16="http://schemas.microsoft.com/office/drawing/2014/main" id="{F13A0515-337C-4F51-8562-A030C578ED0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09" name="Text Box 1">
          <a:extLst>
            <a:ext uri="{FF2B5EF4-FFF2-40B4-BE49-F238E27FC236}">
              <a16:creationId xmlns:a16="http://schemas.microsoft.com/office/drawing/2014/main" id="{43AB37BE-3F96-4F72-948C-DEFA108A0D4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810" name="Text Box 1">
          <a:extLst>
            <a:ext uri="{FF2B5EF4-FFF2-40B4-BE49-F238E27FC236}">
              <a16:creationId xmlns:a16="http://schemas.microsoft.com/office/drawing/2014/main" id="{BD91DD7D-17F5-4C2F-AB7E-FD4B7B2AE2F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11" name="Text Box 1">
          <a:extLst>
            <a:ext uri="{FF2B5EF4-FFF2-40B4-BE49-F238E27FC236}">
              <a16:creationId xmlns:a16="http://schemas.microsoft.com/office/drawing/2014/main" id="{430581D0-3BF2-4C6D-9861-B3BAD899B29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812" name="Text Box 1">
          <a:extLst>
            <a:ext uri="{FF2B5EF4-FFF2-40B4-BE49-F238E27FC236}">
              <a16:creationId xmlns:a16="http://schemas.microsoft.com/office/drawing/2014/main" id="{31CF2E86-7FC6-4E8D-886A-C81E675BD5A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13" name="Text Box 1">
          <a:extLst>
            <a:ext uri="{FF2B5EF4-FFF2-40B4-BE49-F238E27FC236}">
              <a16:creationId xmlns:a16="http://schemas.microsoft.com/office/drawing/2014/main" id="{55E66306-F3A9-4210-93E6-3239E16238F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14" name="Text Box 1">
          <a:extLst>
            <a:ext uri="{FF2B5EF4-FFF2-40B4-BE49-F238E27FC236}">
              <a16:creationId xmlns:a16="http://schemas.microsoft.com/office/drawing/2014/main" id="{262CE859-3176-4982-BE78-589A1379F71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15" name="Text Box 1">
          <a:extLst>
            <a:ext uri="{FF2B5EF4-FFF2-40B4-BE49-F238E27FC236}">
              <a16:creationId xmlns:a16="http://schemas.microsoft.com/office/drawing/2014/main" id="{E8A2B6F0-D3A2-4CF2-AFBE-74DCC09E915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16" name="Text Box 1">
          <a:extLst>
            <a:ext uri="{FF2B5EF4-FFF2-40B4-BE49-F238E27FC236}">
              <a16:creationId xmlns:a16="http://schemas.microsoft.com/office/drawing/2014/main" id="{28141A72-C13C-451D-B631-1D4A8BE7EE8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17" name="Text Box 1">
          <a:extLst>
            <a:ext uri="{FF2B5EF4-FFF2-40B4-BE49-F238E27FC236}">
              <a16:creationId xmlns:a16="http://schemas.microsoft.com/office/drawing/2014/main" id="{342D66C0-FD74-41C1-8811-5A2ADD266DE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818" name="Text Box 1">
          <a:extLst>
            <a:ext uri="{FF2B5EF4-FFF2-40B4-BE49-F238E27FC236}">
              <a16:creationId xmlns:a16="http://schemas.microsoft.com/office/drawing/2014/main" id="{16E2C254-188C-4065-B0D8-D0D4403F100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19" name="Text Box 1">
          <a:extLst>
            <a:ext uri="{FF2B5EF4-FFF2-40B4-BE49-F238E27FC236}">
              <a16:creationId xmlns:a16="http://schemas.microsoft.com/office/drawing/2014/main" id="{A8A5FF6B-2598-4783-8181-EBEFCB546D6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820" name="Text Box 1">
          <a:extLst>
            <a:ext uri="{FF2B5EF4-FFF2-40B4-BE49-F238E27FC236}">
              <a16:creationId xmlns:a16="http://schemas.microsoft.com/office/drawing/2014/main" id="{AF28305F-4455-4A06-956F-6F5033D5BD4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21" name="Text Box 1">
          <a:extLst>
            <a:ext uri="{FF2B5EF4-FFF2-40B4-BE49-F238E27FC236}">
              <a16:creationId xmlns:a16="http://schemas.microsoft.com/office/drawing/2014/main" id="{FFB32A36-D0FA-45D4-B5CE-DD7F1499FE1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22" name="Text Box 1">
          <a:extLst>
            <a:ext uri="{FF2B5EF4-FFF2-40B4-BE49-F238E27FC236}">
              <a16:creationId xmlns:a16="http://schemas.microsoft.com/office/drawing/2014/main" id="{EC02C4E3-7653-47FA-90CC-24085C172EE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23" name="Text Box 1">
          <a:extLst>
            <a:ext uri="{FF2B5EF4-FFF2-40B4-BE49-F238E27FC236}">
              <a16:creationId xmlns:a16="http://schemas.microsoft.com/office/drawing/2014/main" id="{C66BA288-A152-4326-8326-CD7171CD9C4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24" name="Text Box 1">
          <a:extLst>
            <a:ext uri="{FF2B5EF4-FFF2-40B4-BE49-F238E27FC236}">
              <a16:creationId xmlns:a16="http://schemas.microsoft.com/office/drawing/2014/main" id="{2A85AA97-D751-4717-9D15-33DADAD373B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25" name="Text Box 1">
          <a:extLst>
            <a:ext uri="{FF2B5EF4-FFF2-40B4-BE49-F238E27FC236}">
              <a16:creationId xmlns:a16="http://schemas.microsoft.com/office/drawing/2014/main" id="{EA305EA2-FF18-4799-89A2-5D525E2198D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826" name="Text Box 1">
          <a:extLst>
            <a:ext uri="{FF2B5EF4-FFF2-40B4-BE49-F238E27FC236}">
              <a16:creationId xmlns:a16="http://schemas.microsoft.com/office/drawing/2014/main" id="{332E1AE7-7792-42B8-9DF0-CA8E3E84423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27" name="Text Box 1">
          <a:extLst>
            <a:ext uri="{FF2B5EF4-FFF2-40B4-BE49-F238E27FC236}">
              <a16:creationId xmlns:a16="http://schemas.microsoft.com/office/drawing/2014/main" id="{F194D775-8C47-4657-A33C-B4D1D01F01A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828" name="Text Box 1">
          <a:extLst>
            <a:ext uri="{FF2B5EF4-FFF2-40B4-BE49-F238E27FC236}">
              <a16:creationId xmlns:a16="http://schemas.microsoft.com/office/drawing/2014/main" id="{62EFE4A8-5588-49B0-B3BF-F044E56C32A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29" name="Text Box 1">
          <a:extLst>
            <a:ext uri="{FF2B5EF4-FFF2-40B4-BE49-F238E27FC236}">
              <a16:creationId xmlns:a16="http://schemas.microsoft.com/office/drawing/2014/main" id="{1F7D17B4-AF07-44B5-8192-A2D316092CA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30" name="Text Box 1">
          <a:extLst>
            <a:ext uri="{FF2B5EF4-FFF2-40B4-BE49-F238E27FC236}">
              <a16:creationId xmlns:a16="http://schemas.microsoft.com/office/drawing/2014/main" id="{2BF15E29-AEA9-4035-9DDF-8BC4BFB68CCF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31" name="Text Box 1">
          <a:extLst>
            <a:ext uri="{FF2B5EF4-FFF2-40B4-BE49-F238E27FC236}">
              <a16:creationId xmlns:a16="http://schemas.microsoft.com/office/drawing/2014/main" id="{ADFB20E4-8DEF-4077-AE19-25235FA8283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32" name="Text Box 1">
          <a:extLst>
            <a:ext uri="{FF2B5EF4-FFF2-40B4-BE49-F238E27FC236}">
              <a16:creationId xmlns:a16="http://schemas.microsoft.com/office/drawing/2014/main" id="{2F152AD6-A08D-4C86-86AE-3439BB3A9AB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33" name="Text Box 1">
          <a:extLst>
            <a:ext uri="{FF2B5EF4-FFF2-40B4-BE49-F238E27FC236}">
              <a16:creationId xmlns:a16="http://schemas.microsoft.com/office/drawing/2014/main" id="{FDC7ED89-67E5-4DAF-9AF9-A4890BBC9D2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834" name="Text Box 1">
          <a:extLst>
            <a:ext uri="{FF2B5EF4-FFF2-40B4-BE49-F238E27FC236}">
              <a16:creationId xmlns:a16="http://schemas.microsoft.com/office/drawing/2014/main" id="{54060C69-1CC0-484E-A263-88CC895E3291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35" name="Text Box 1">
          <a:extLst>
            <a:ext uri="{FF2B5EF4-FFF2-40B4-BE49-F238E27FC236}">
              <a16:creationId xmlns:a16="http://schemas.microsoft.com/office/drawing/2014/main" id="{66509C56-0AAD-4195-B2D5-E390A82673E3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104775</xdr:rowOff>
    </xdr:to>
    <xdr:sp macro="" textlink="">
      <xdr:nvSpPr>
        <xdr:cNvPr id="7836" name="Text Box 1">
          <a:extLst>
            <a:ext uri="{FF2B5EF4-FFF2-40B4-BE49-F238E27FC236}">
              <a16:creationId xmlns:a16="http://schemas.microsoft.com/office/drawing/2014/main" id="{1A3EC390-35B8-4889-9EAC-1A6F8BE9BFF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37" name="Text Box 1">
          <a:extLst>
            <a:ext uri="{FF2B5EF4-FFF2-40B4-BE49-F238E27FC236}">
              <a16:creationId xmlns:a16="http://schemas.microsoft.com/office/drawing/2014/main" id="{D5E06598-1B67-491E-AC9F-D0754BA0777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38" name="Text Box 1">
          <a:extLst>
            <a:ext uri="{FF2B5EF4-FFF2-40B4-BE49-F238E27FC236}">
              <a16:creationId xmlns:a16="http://schemas.microsoft.com/office/drawing/2014/main" id="{19E1A95F-3040-4839-BD81-6960866FF4F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39" name="Text Box 1">
          <a:extLst>
            <a:ext uri="{FF2B5EF4-FFF2-40B4-BE49-F238E27FC236}">
              <a16:creationId xmlns:a16="http://schemas.microsoft.com/office/drawing/2014/main" id="{C2607B8E-9F5E-4B31-BED5-FCA5ED5FEA1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40" name="Text Box 1">
          <a:extLst>
            <a:ext uri="{FF2B5EF4-FFF2-40B4-BE49-F238E27FC236}">
              <a16:creationId xmlns:a16="http://schemas.microsoft.com/office/drawing/2014/main" id="{C0EFDAB8-C0F7-438C-906C-7776CCFF25E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41" name="Text Box 1">
          <a:extLst>
            <a:ext uri="{FF2B5EF4-FFF2-40B4-BE49-F238E27FC236}">
              <a16:creationId xmlns:a16="http://schemas.microsoft.com/office/drawing/2014/main" id="{CB218E66-F212-4ED1-8E0A-F6E119F3AF0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42" name="Text Box 1">
          <a:extLst>
            <a:ext uri="{FF2B5EF4-FFF2-40B4-BE49-F238E27FC236}">
              <a16:creationId xmlns:a16="http://schemas.microsoft.com/office/drawing/2014/main" id="{D2033109-9914-452E-9FDC-91761B7E752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43" name="Text Box 1">
          <a:extLst>
            <a:ext uri="{FF2B5EF4-FFF2-40B4-BE49-F238E27FC236}">
              <a16:creationId xmlns:a16="http://schemas.microsoft.com/office/drawing/2014/main" id="{2752E5AF-6E24-4770-BBBD-CD3E889FB5A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44" name="Text Box 1">
          <a:extLst>
            <a:ext uri="{FF2B5EF4-FFF2-40B4-BE49-F238E27FC236}">
              <a16:creationId xmlns:a16="http://schemas.microsoft.com/office/drawing/2014/main" id="{D533109B-C183-444F-A965-35286165310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45" name="Text Box 1">
          <a:extLst>
            <a:ext uri="{FF2B5EF4-FFF2-40B4-BE49-F238E27FC236}">
              <a16:creationId xmlns:a16="http://schemas.microsoft.com/office/drawing/2014/main" id="{D1233951-D93C-41B6-9914-B4D8B4DDB63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846" name="Text Box 1">
          <a:extLst>
            <a:ext uri="{FF2B5EF4-FFF2-40B4-BE49-F238E27FC236}">
              <a16:creationId xmlns:a16="http://schemas.microsoft.com/office/drawing/2014/main" id="{9BB896AA-F3AD-4AED-A069-BEABEB6A54A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847" name="Text Box 1">
          <a:extLst>
            <a:ext uri="{FF2B5EF4-FFF2-40B4-BE49-F238E27FC236}">
              <a16:creationId xmlns:a16="http://schemas.microsoft.com/office/drawing/2014/main" id="{25D10D60-993A-40C2-87E4-4D4E82B0D5A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848" name="Text Box 1">
          <a:extLst>
            <a:ext uri="{FF2B5EF4-FFF2-40B4-BE49-F238E27FC236}">
              <a16:creationId xmlns:a16="http://schemas.microsoft.com/office/drawing/2014/main" id="{DEE9263B-5A35-4153-ABC0-4D3E8CF05E2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849" name="Text Box 1">
          <a:extLst>
            <a:ext uri="{FF2B5EF4-FFF2-40B4-BE49-F238E27FC236}">
              <a16:creationId xmlns:a16="http://schemas.microsoft.com/office/drawing/2014/main" id="{0619223C-2010-44D5-8052-9405DDE1FB7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50" name="Text Box 1">
          <a:extLst>
            <a:ext uri="{FF2B5EF4-FFF2-40B4-BE49-F238E27FC236}">
              <a16:creationId xmlns:a16="http://schemas.microsoft.com/office/drawing/2014/main" id="{5D8C9147-6EBA-4326-94B2-9EBB37FEE37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51" name="Text Box 1">
          <a:extLst>
            <a:ext uri="{FF2B5EF4-FFF2-40B4-BE49-F238E27FC236}">
              <a16:creationId xmlns:a16="http://schemas.microsoft.com/office/drawing/2014/main" id="{8D6A1AD0-B808-498A-B441-13A2284FD8C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52" name="Text Box 1">
          <a:extLst>
            <a:ext uri="{FF2B5EF4-FFF2-40B4-BE49-F238E27FC236}">
              <a16:creationId xmlns:a16="http://schemas.microsoft.com/office/drawing/2014/main" id="{B9D82155-B5C3-4990-9532-29284DB44C0A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53" name="Text Box 1">
          <a:extLst>
            <a:ext uri="{FF2B5EF4-FFF2-40B4-BE49-F238E27FC236}">
              <a16:creationId xmlns:a16="http://schemas.microsoft.com/office/drawing/2014/main" id="{447B2FA1-B3E7-4A5C-98DD-2FE7C525C4A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54" name="Text Box 1">
          <a:extLst>
            <a:ext uri="{FF2B5EF4-FFF2-40B4-BE49-F238E27FC236}">
              <a16:creationId xmlns:a16="http://schemas.microsoft.com/office/drawing/2014/main" id="{622B9661-14C6-4923-8569-707A7AACD755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55" name="Text Box 1">
          <a:extLst>
            <a:ext uri="{FF2B5EF4-FFF2-40B4-BE49-F238E27FC236}">
              <a16:creationId xmlns:a16="http://schemas.microsoft.com/office/drawing/2014/main" id="{C8BF251B-F35B-41F3-8E3C-5C7BA7C0D42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56" name="Text Box 1">
          <a:extLst>
            <a:ext uri="{FF2B5EF4-FFF2-40B4-BE49-F238E27FC236}">
              <a16:creationId xmlns:a16="http://schemas.microsoft.com/office/drawing/2014/main" id="{91DD776E-B1F9-4117-9479-D1FEA51B2F7C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57" name="Text Box 1">
          <a:extLst>
            <a:ext uri="{FF2B5EF4-FFF2-40B4-BE49-F238E27FC236}">
              <a16:creationId xmlns:a16="http://schemas.microsoft.com/office/drawing/2014/main" id="{D8116B14-B70C-41C0-90D5-E33BC13AF71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58" name="Text Box 1">
          <a:extLst>
            <a:ext uri="{FF2B5EF4-FFF2-40B4-BE49-F238E27FC236}">
              <a16:creationId xmlns:a16="http://schemas.microsoft.com/office/drawing/2014/main" id="{629D5BE9-5422-4496-B01D-C988C70A603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59" name="Text Box 1">
          <a:extLst>
            <a:ext uri="{FF2B5EF4-FFF2-40B4-BE49-F238E27FC236}">
              <a16:creationId xmlns:a16="http://schemas.microsoft.com/office/drawing/2014/main" id="{A3E01802-7109-43C2-BC4B-7D12D8FBEA7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60" name="Text Box 1">
          <a:extLst>
            <a:ext uri="{FF2B5EF4-FFF2-40B4-BE49-F238E27FC236}">
              <a16:creationId xmlns:a16="http://schemas.microsoft.com/office/drawing/2014/main" id="{B3E57D1D-E9BD-4C85-86D3-1DC42BDB89C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61" name="Text Box 1">
          <a:extLst>
            <a:ext uri="{FF2B5EF4-FFF2-40B4-BE49-F238E27FC236}">
              <a16:creationId xmlns:a16="http://schemas.microsoft.com/office/drawing/2014/main" id="{1AAC4C11-45BD-4467-9F84-D7E3333F3AC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862" name="Text Box 1">
          <a:extLst>
            <a:ext uri="{FF2B5EF4-FFF2-40B4-BE49-F238E27FC236}">
              <a16:creationId xmlns:a16="http://schemas.microsoft.com/office/drawing/2014/main" id="{8A8AFDD9-4920-4883-997E-DB2D01F2AD86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863" name="Text Box 1">
          <a:extLst>
            <a:ext uri="{FF2B5EF4-FFF2-40B4-BE49-F238E27FC236}">
              <a16:creationId xmlns:a16="http://schemas.microsoft.com/office/drawing/2014/main" id="{FDE82147-041E-40E9-B5DD-A7CAC3EBF4FE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864" name="Text Box 1">
          <a:extLst>
            <a:ext uri="{FF2B5EF4-FFF2-40B4-BE49-F238E27FC236}">
              <a16:creationId xmlns:a16="http://schemas.microsoft.com/office/drawing/2014/main" id="{99074884-9356-4D15-8235-02809F45003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865" name="Text Box 1">
          <a:extLst>
            <a:ext uri="{FF2B5EF4-FFF2-40B4-BE49-F238E27FC236}">
              <a16:creationId xmlns:a16="http://schemas.microsoft.com/office/drawing/2014/main" id="{C18E319B-F181-4BCF-8089-A6B4F012EEC0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66" name="Text Box 1">
          <a:extLst>
            <a:ext uri="{FF2B5EF4-FFF2-40B4-BE49-F238E27FC236}">
              <a16:creationId xmlns:a16="http://schemas.microsoft.com/office/drawing/2014/main" id="{A1E25121-399B-435E-9B04-E491D5212B8B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67" name="Text Box 1">
          <a:extLst>
            <a:ext uri="{FF2B5EF4-FFF2-40B4-BE49-F238E27FC236}">
              <a16:creationId xmlns:a16="http://schemas.microsoft.com/office/drawing/2014/main" id="{20C7A7F9-AED0-4C35-B0DB-D1E0CCF70AE8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85725</xdr:rowOff>
    </xdr:to>
    <xdr:sp macro="" textlink="">
      <xdr:nvSpPr>
        <xdr:cNvPr id="7868" name="Text Box 1">
          <a:extLst>
            <a:ext uri="{FF2B5EF4-FFF2-40B4-BE49-F238E27FC236}">
              <a16:creationId xmlns:a16="http://schemas.microsoft.com/office/drawing/2014/main" id="{0DA91B68-7488-4564-8206-920FEE76ED17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66675</xdr:rowOff>
    </xdr:to>
    <xdr:sp macro="" textlink="">
      <xdr:nvSpPr>
        <xdr:cNvPr id="7869" name="Text Box 1">
          <a:extLst>
            <a:ext uri="{FF2B5EF4-FFF2-40B4-BE49-F238E27FC236}">
              <a16:creationId xmlns:a16="http://schemas.microsoft.com/office/drawing/2014/main" id="{C090499B-AF10-4FE2-92BA-B8AADFF8809D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870" name="Text Box 1">
          <a:extLst>
            <a:ext uri="{FF2B5EF4-FFF2-40B4-BE49-F238E27FC236}">
              <a16:creationId xmlns:a16="http://schemas.microsoft.com/office/drawing/2014/main" id="{D0177028-5D4F-4B11-9A57-DD26C9CEECF4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871" name="Text Box 1">
          <a:extLst>
            <a:ext uri="{FF2B5EF4-FFF2-40B4-BE49-F238E27FC236}">
              <a16:creationId xmlns:a16="http://schemas.microsoft.com/office/drawing/2014/main" id="{2F0406E4-EA56-4830-9633-DFD3ACEFB35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872" name="Text Box 1">
          <a:extLst>
            <a:ext uri="{FF2B5EF4-FFF2-40B4-BE49-F238E27FC236}">
              <a16:creationId xmlns:a16="http://schemas.microsoft.com/office/drawing/2014/main" id="{795EBE15-82FA-4084-AE59-FE8C16CA6589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63</xdr:row>
      <xdr:rowOff>0</xdr:rowOff>
    </xdr:from>
    <xdr:to>
      <xdr:col>0</xdr:col>
      <xdr:colOff>571500</xdr:colOff>
      <xdr:row>64</xdr:row>
      <xdr:rowOff>47625</xdr:rowOff>
    </xdr:to>
    <xdr:sp macro="" textlink="">
      <xdr:nvSpPr>
        <xdr:cNvPr id="7873" name="Text Box 1">
          <a:extLst>
            <a:ext uri="{FF2B5EF4-FFF2-40B4-BE49-F238E27FC236}">
              <a16:creationId xmlns:a16="http://schemas.microsoft.com/office/drawing/2014/main" id="{453B1C28-AF74-4EE2-996F-2D9BC276BA62}"/>
            </a:ext>
          </a:extLst>
        </xdr:cNvPr>
        <xdr:cNvSpPr txBox="1">
          <a:spLocks noChangeArrowheads="1"/>
        </xdr:cNvSpPr>
      </xdr:nvSpPr>
      <xdr:spPr bwMode="auto">
        <a:xfrm>
          <a:off x="495300" y="102870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874" name="Text Box 1">
          <a:extLst>
            <a:ext uri="{FF2B5EF4-FFF2-40B4-BE49-F238E27FC236}">
              <a16:creationId xmlns:a16="http://schemas.microsoft.com/office/drawing/2014/main" id="{C69C11BF-111F-4294-B677-6BC88E0FE14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875" name="Text Box 1">
          <a:extLst>
            <a:ext uri="{FF2B5EF4-FFF2-40B4-BE49-F238E27FC236}">
              <a16:creationId xmlns:a16="http://schemas.microsoft.com/office/drawing/2014/main" id="{54E97AC7-E735-4A78-8D50-CC459A47DFF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876" name="Text Box 1">
          <a:extLst>
            <a:ext uri="{FF2B5EF4-FFF2-40B4-BE49-F238E27FC236}">
              <a16:creationId xmlns:a16="http://schemas.microsoft.com/office/drawing/2014/main" id="{60B6BBFF-8922-4047-892C-890216B6643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877" name="Text Box 1">
          <a:extLst>
            <a:ext uri="{FF2B5EF4-FFF2-40B4-BE49-F238E27FC236}">
              <a16:creationId xmlns:a16="http://schemas.microsoft.com/office/drawing/2014/main" id="{2A6E5F76-945B-4D6C-BC0F-DE35A22169B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878" name="Text Box 1">
          <a:extLst>
            <a:ext uri="{FF2B5EF4-FFF2-40B4-BE49-F238E27FC236}">
              <a16:creationId xmlns:a16="http://schemas.microsoft.com/office/drawing/2014/main" id="{1038141D-2E9F-4F8B-8622-A634ABF74FF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879" name="Text Box 1">
          <a:extLst>
            <a:ext uri="{FF2B5EF4-FFF2-40B4-BE49-F238E27FC236}">
              <a16:creationId xmlns:a16="http://schemas.microsoft.com/office/drawing/2014/main" id="{DE903321-6251-44E1-8F7E-1BB8592D936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880" name="Text Box 1">
          <a:extLst>
            <a:ext uri="{FF2B5EF4-FFF2-40B4-BE49-F238E27FC236}">
              <a16:creationId xmlns:a16="http://schemas.microsoft.com/office/drawing/2014/main" id="{FFCC05DC-9273-4D57-9C4B-DF7C1F1EA32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881" name="Text Box 1">
          <a:extLst>
            <a:ext uri="{FF2B5EF4-FFF2-40B4-BE49-F238E27FC236}">
              <a16:creationId xmlns:a16="http://schemas.microsoft.com/office/drawing/2014/main" id="{68CE2B1E-FF30-4FBA-8C28-8D76E6A651F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882" name="Text Box 1">
          <a:extLst>
            <a:ext uri="{FF2B5EF4-FFF2-40B4-BE49-F238E27FC236}">
              <a16:creationId xmlns:a16="http://schemas.microsoft.com/office/drawing/2014/main" id="{5C2A6D1A-76C3-48AA-99A9-EA72EDDB817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883" name="Text Box 1">
          <a:extLst>
            <a:ext uri="{FF2B5EF4-FFF2-40B4-BE49-F238E27FC236}">
              <a16:creationId xmlns:a16="http://schemas.microsoft.com/office/drawing/2014/main" id="{A88FD603-73E9-4609-A0B8-22C8B43D79A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884" name="Text Box 1">
          <a:extLst>
            <a:ext uri="{FF2B5EF4-FFF2-40B4-BE49-F238E27FC236}">
              <a16:creationId xmlns:a16="http://schemas.microsoft.com/office/drawing/2014/main" id="{B92947A6-A651-4EA0-9D16-DF7FBDF93C6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885" name="Text Box 1">
          <a:extLst>
            <a:ext uri="{FF2B5EF4-FFF2-40B4-BE49-F238E27FC236}">
              <a16:creationId xmlns:a16="http://schemas.microsoft.com/office/drawing/2014/main" id="{B1874FAF-EAEA-46E9-B359-2373CF74795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886" name="Text Box 1">
          <a:extLst>
            <a:ext uri="{FF2B5EF4-FFF2-40B4-BE49-F238E27FC236}">
              <a16:creationId xmlns:a16="http://schemas.microsoft.com/office/drawing/2014/main" id="{7E686C15-BD32-4AE8-8A16-3588C404AE8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887" name="Text Box 1">
          <a:extLst>
            <a:ext uri="{FF2B5EF4-FFF2-40B4-BE49-F238E27FC236}">
              <a16:creationId xmlns:a16="http://schemas.microsoft.com/office/drawing/2014/main" id="{8DF16D35-A945-41C9-86A1-07CE8C1681F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888" name="Text Box 1">
          <a:extLst>
            <a:ext uri="{FF2B5EF4-FFF2-40B4-BE49-F238E27FC236}">
              <a16:creationId xmlns:a16="http://schemas.microsoft.com/office/drawing/2014/main" id="{E51700B0-3169-4FFB-9DC1-2F07F243457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889" name="Text Box 1">
          <a:extLst>
            <a:ext uri="{FF2B5EF4-FFF2-40B4-BE49-F238E27FC236}">
              <a16:creationId xmlns:a16="http://schemas.microsoft.com/office/drawing/2014/main" id="{F67C7F5D-DF12-4885-AC66-5462D4B1405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890" name="Text Box 1">
          <a:extLst>
            <a:ext uri="{FF2B5EF4-FFF2-40B4-BE49-F238E27FC236}">
              <a16:creationId xmlns:a16="http://schemas.microsoft.com/office/drawing/2014/main" id="{FB979C04-42BE-49EB-AAF9-5CDF72AACBD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891" name="Text Box 1">
          <a:extLst>
            <a:ext uri="{FF2B5EF4-FFF2-40B4-BE49-F238E27FC236}">
              <a16:creationId xmlns:a16="http://schemas.microsoft.com/office/drawing/2014/main" id="{6475FB6E-23D7-4BFF-BB40-2C6545C201D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892" name="Text Box 1">
          <a:extLst>
            <a:ext uri="{FF2B5EF4-FFF2-40B4-BE49-F238E27FC236}">
              <a16:creationId xmlns:a16="http://schemas.microsoft.com/office/drawing/2014/main" id="{043F4D0E-472C-4ED5-B553-CDB285D4C2E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893" name="Text Box 1">
          <a:extLst>
            <a:ext uri="{FF2B5EF4-FFF2-40B4-BE49-F238E27FC236}">
              <a16:creationId xmlns:a16="http://schemas.microsoft.com/office/drawing/2014/main" id="{FA4EFD8E-3B6C-4913-97F4-F2295127C60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894" name="Text Box 1">
          <a:extLst>
            <a:ext uri="{FF2B5EF4-FFF2-40B4-BE49-F238E27FC236}">
              <a16:creationId xmlns:a16="http://schemas.microsoft.com/office/drawing/2014/main" id="{A6C1E890-8164-4727-8B9D-9345FBF51AA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895" name="Text Box 1">
          <a:extLst>
            <a:ext uri="{FF2B5EF4-FFF2-40B4-BE49-F238E27FC236}">
              <a16:creationId xmlns:a16="http://schemas.microsoft.com/office/drawing/2014/main" id="{F79DF5B4-D6CC-460B-88A1-2E689A9B81E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896" name="Text Box 1">
          <a:extLst>
            <a:ext uri="{FF2B5EF4-FFF2-40B4-BE49-F238E27FC236}">
              <a16:creationId xmlns:a16="http://schemas.microsoft.com/office/drawing/2014/main" id="{6161BE50-DF57-485B-9F88-22FAB67D8E9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897" name="Text Box 1">
          <a:extLst>
            <a:ext uri="{FF2B5EF4-FFF2-40B4-BE49-F238E27FC236}">
              <a16:creationId xmlns:a16="http://schemas.microsoft.com/office/drawing/2014/main" id="{35C53B82-5569-4E18-8492-09EDB1B8466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898" name="Text Box 1">
          <a:extLst>
            <a:ext uri="{FF2B5EF4-FFF2-40B4-BE49-F238E27FC236}">
              <a16:creationId xmlns:a16="http://schemas.microsoft.com/office/drawing/2014/main" id="{1F3B8A82-F2A6-43B8-A216-7CD15F9C42F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899" name="Text Box 1">
          <a:extLst>
            <a:ext uri="{FF2B5EF4-FFF2-40B4-BE49-F238E27FC236}">
              <a16:creationId xmlns:a16="http://schemas.microsoft.com/office/drawing/2014/main" id="{50842755-724A-452B-AD85-DFD602121FE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00" name="Text Box 1">
          <a:extLst>
            <a:ext uri="{FF2B5EF4-FFF2-40B4-BE49-F238E27FC236}">
              <a16:creationId xmlns:a16="http://schemas.microsoft.com/office/drawing/2014/main" id="{4CDA6867-5006-49BE-88B9-434587F9C2A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01" name="Text Box 1">
          <a:extLst>
            <a:ext uri="{FF2B5EF4-FFF2-40B4-BE49-F238E27FC236}">
              <a16:creationId xmlns:a16="http://schemas.microsoft.com/office/drawing/2014/main" id="{7BD75264-815E-492B-B9D7-050ADC16113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02" name="Text Box 1">
          <a:extLst>
            <a:ext uri="{FF2B5EF4-FFF2-40B4-BE49-F238E27FC236}">
              <a16:creationId xmlns:a16="http://schemas.microsoft.com/office/drawing/2014/main" id="{FC15FA91-9FEE-49E2-9EA9-DF3FB6DA245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03" name="Text Box 1">
          <a:extLst>
            <a:ext uri="{FF2B5EF4-FFF2-40B4-BE49-F238E27FC236}">
              <a16:creationId xmlns:a16="http://schemas.microsoft.com/office/drawing/2014/main" id="{15968AC4-0E9A-4F8B-B7A2-FA2D94A2658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04" name="Text Box 1">
          <a:extLst>
            <a:ext uri="{FF2B5EF4-FFF2-40B4-BE49-F238E27FC236}">
              <a16:creationId xmlns:a16="http://schemas.microsoft.com/office/drawing/2014/main" id="{87C9B04D-3C46-4187-A2C0-9A10E3C354F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05" name="Text Box 1">
          <a:extLst>
            <a:ext uri="{FF2B5EF4-FFF2-40B4-BE49-F238E27FC236}">
              <a16:creationId xmlns:a16="http://schemas.microsoft.com/office/drawing/2014/main" id="{E41743C8-6262-4A9F-9AC0-EF816D589F3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06" name="Text Box 1">
          <a:extLst>
            <a:ext uri="{FF2B5EF4-FFF2-40B4-BE49-F238E27FC236}">
              <a16:creationId xmlns:a16="http://schemas.microsoft.com/office/drawing/2014/main" id="{3CA90A59-3D30-4100-8D49-22FE51821A7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07" name="Text Box 1">
          <a:extLst>
            <a:ext uri="{FF2B5EF4-FFF2-40B4-BE49-F238E27FC236}">
              <a16:creationId xmlns:a16="http://schemas.microsoft.com/office/drawing/2014/main" id="{38547B87-A5D6-4EBA-B122-343CC76B1C3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08" name="Text Box 1">
          <a:extLst>
            <a:ext uri="{FF2B5EF4-FFF2-40B4-BE49-F238E27FC236}">
              <a16:creationId xmlns:a16="http://schemas.microsoft.com/office/drawing/2014/main" id="{EBE1057B-DA74-464C-B7A8-64C88C18B84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09" name="Text Box 1">
          <a:extLst>
            <a:ext uri="{FF2B5EF4-FFF2-40B4-BE49-F238E27FC236}">
              <a16:creationId xmlns:a16="http://schemas.microsoft.com/office/drawing/2014/main" id="{6096A80F-C5B0-4BDC-8B3C-FCC89545DB6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10" name="Text Box 1">
          <a:extLst>
            <a:ext uri="{FF2B5EF4-FFF2-40B4-BE49-F238E27FC236}">
              <a16:creationId xmlns:a16="http://schemas.microsoft.com/office/drawing/2014/main" id="{8E9BCB0F-0EC1-458C-9184-17B93B7CF98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11" name="Text Box 1">
          <a:extLst>
            <a:ext uri="{FF2B5EF4-FFF2-40B4-BE49-F238E27FC236}">
              <a16:creationId xmlns:a16="http://schemas.microsoft.com/office/drawing/2014/main" id="{1E2DDC30-B2D6-4527-A790-EEC634CA5A7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12" name="Text Box 1">
          <a:extLst>
            <a:ext uri="{FF2B5EF4-FFF2-40B4-BE49-F238E27FC236}">
              <a16:creationId xmlns:a16="http://schemas.microsoft.com/office/drawing/2014/main" id="{B8B455EE-C001-45E2-8E72-09DF7C73007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13" name="Text Box 1">
          <a:extLst>
            <a:ext uri="{FF2B5EF4-FFF2-40B4-BE49-F238E27FC236}">
              <a16:creationId xmlns:a16="http://schemas.microsoft.com/office/drawing/2014/main" id="{88B561FE-4EF3-4590-88D8-ED5494A47E4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14" name="Text Box 1">
          <a:extLst>
            <a:ext uri="{FF2B5EF4-FFF2-40B4-BE49-F238E27FC236}">
              <a16:creationId xmlns:a16="http://schemas.microsoft.com/office/drawing/2014/main" id="{CE803F58-9638-41F8-8B8F-647ED57495E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15" name="Text Box 1">
          <a:extLst>
            <a:ext uri="{FF2B5EF4-FFF2-40B4-BE49-F238E27FC236}">
              <a16:creationId xmlns:a16="http://schemas.microsoft.com/office/drawing/2014/main" id="{0BA38C7A-83DB-4BF3-A16F-CCF5D1A0C08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16" name="Text Box 1">
          <a:extLst>
            <a:ext uri="{FF2B5EF4-FFF2-40B4-BE49-F238E27FC236}">
              <a16:creationId xmlns:a16="http://schemas.microsoft.com/office/drawing/2014/main" id="{5658C8A1-7A24-43E2-8EAF-4DA106BFC7B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17" name="Text Box 1">
          <a:extLst>
            <a:ext uri="{FF2B5EF4-FFF2-40B4-BE49-F238E27FC236}">
              <a16:creationId xmlns:a16="http://schemas.microsoft.com/office/drawing/2014/main" id="{4E580F54-B813-4207-9940-E86E6D9925B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18" name="Text Box 1">
          <a:extLst>
            <a:ext uri="{FF2B5EF4-FFF2-40B4-BE49-F238E27FC236}">
              <a16:creationId xmlns:a16="http://schemas.microsoft.com/office/drawing/2014/main" id="{CCB65BED-72C0-42D3-93A8-3ED0A712415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19" name="Text Box 1">
          <a:extLst>
            <a:ext uri="{FF2B5EF4-FFF2-40B4-BE49-F238E27FC236}">
              <a16:creationId xmlns:a16="http://schemas.microsoft.com/office/drawing/2014/main" id="{4D6A0BA8-B675-4217-92A7-090FC289C52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20" name="Text Box 1">
          <a:extLst>
            <a:ext uri="{FF2B5EF4-FFF2-40B4-BE49-F238E27FC236}">
              <a16:creationId xmlns:a16="http://schemas.microsoft.com/office/drawing/2014/main" id="{EE4EAF63-9094-45F9-8701-6EC4E8A6112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21" name="Text Box 1">
          <a:extLst>
            <a:ext uri="{FF2B5EF4-FFF2-40B4-BE49-F238E27FC236}">
              <a16:creationId xmlns:a16="http://schemas.microsoft.com/office/drawing/2014/main" id="{6278CD5D-BE1E-4B01-9EA1-210D1E2505F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22" name="Text Box 1">
          <a:extLst>
            <a:ext uri="{FF2B5EF4-FFF2-40B4-BE49-F238E27FC236}">
              <a16:creationId xmlns:a16="http://schemas.microsoft.com/office/drawing/2014/main" id="{5E2051ED-0488-407D-9654-10D8F7CF4BF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23" name="Text Box 1">
          <a:extLst>
            <a:ext uri="{FF2B5EF4-FFF2-40B4-BE49-F238E27FC236}">
              <a16:creationId xmlns:a16="http://schemas.microsoft.com/office/drawing/2014/main" id="{416C6FA9-65D2-4BA3-9419-5BF528595A9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24" name="Text Box 1">
          <a:extLst>
            <a:ext uri="{FF2B5EF4-FFF2-40B4-BE49-F238E27FC236}">
              <a16:creationId xmlns:a16="http://schemas.microsoft.com/office/drawing/2014/main" id="{43435FE9-A864-4C1A-99ED-8A5F6D24B95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25" name="Text Box 1">
          <a:extLst>
            <a:ext uri="{FF2B5EF4-FFF2-40B4-BE49-F238E27FC236}">
              <a16:creationId xmlns:a16="http://schemas.microsoft.com/office/drawing/2014/main" id="{ED8CC7E3-FF56-4DE3-ACC5-1116DED53C7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26" name="Text Box 1">
          <a:extLst>
            <a:ext uri="{FF2B5EF4-FFF2-40B4-BE49-F238E27FC236}">
              <a16:creationId xmlns:a16="http://schemas.microsoft.com/office/drawing/2014/main" id="{1E3582E1-29BE-4029-9E2A-96FA9428EE6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27" name="Text Box 1">
          <a:extLst>
            <a:ext uri="{FF2B5EF4-FFF2-40B4-BE49-F238E27FC236}">
              <a16:creationId xmlns:a16="http://schemas.microsoft.com/office/drawing/2014/main" id="{507F50A8-6E42-413A-B5F6-177434ED299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28" name="Text Box 1">
          <a:extLst>
            <a:ext uri="{FF2B5EF4-FFF2-40B4-BE49-F238E27FC236}">
              <a16:creationId xmlns:a16="http://schemas.microsoft.com/office/drawing/2014/main" id="{4BE80FD7-885A-4B39-9FD3-D0604C586D8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29" name="Text Box 1">
          <a:extLst>
            <a:ext uri="{FF2B5EF4-FFF2-40B4-BE49-F238E27FC236}">
              <a16:creationId xmlns:a16="http://schemas.microsoft.com/office/drawing/2014/main" id="{0FE02980-EF54-4100-AFEB-F73FF8E8C62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30" name="Text Box 1">
          <a:extLst>
            <a:ext uri="{FF2B5EF4-FFF2-40B4-BE49-F238E27FC236}">
              <a16:creationId xmlns:a16="http://schemas.microsoft.com/office/drawing/2014/main" id="{AD60447A-ED31-4038-B6A7-B4F93B5EB78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31" name="Text Box 1">
          <a:extLst>
            <a:ext uri="{FF2B5EF4-FFF2-40B4-BE49-F238E27FC236}">
              <a16:creationId xmlns:a16="http://schemas.microsoft.com/office/drawing/2014/main" id="{DF0FB73E-0333-4BA4-9326-38C74CE796A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32" name="Text Box 1">
          <a:extLst>
            <a:ext uri="{FF2B5EF4-FFF2-40B4-BE49-F238E27FC236}">
              <a16:creationId xmlns:a16="http://schemas.microsoft.com/office/drawing/2014/main" id="{24DF508B-98DF-468A-8959-E8E8BDE4C02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33" name="Text Box 1">
          <a:extLst>
            <a:ext uri="{FF2B5EF4-FFF2-40B4-BE49-F238E27FC236}">
              <a16:creationId xmlns:a16="http://schemas.microsoft.com/office/drawing/2014/main" id="{0064CC03-CBC4-4233-ABEC-0BDB32ABF82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34" name="Text Box 1">
          <a:extLst>
            <a:ext uri="{FF2B5EF4-FFF2-40B4-BE49-F238E27FC236}">
              <a16:creationId xmlns:a16="http://schemas.microsoft.com/office/drawing/2014/main" id="{A10EC4B0-29A1-4AB1-B08B-6B5862D9AA4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35" name="Text Box 1">
          <a:extLst>
            <a:ext uri="{FF2B5EF4-FFF2-40B4-BE49-F238E27FC236}">
              <a16:creationId xmlns:a16="http://schemas.microsoft.com/office/drawing/2014/main" id="{270878E3-3C97-4E48-A14B-ED1FF7CD506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36" name="Text Box 1">
          <a:extLst>
            <a:ext uri="{FF2B5EF4-FFF2-40B4-BE49-F238E27FC236}">
              <a16:creationId xmlns:a16="http://schemas.microsoft.com/office/drawing/2014/main" id="{D10E2F2C-589C-4F7C-A575-FB1C41E4CF3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7937" name="Text Box 1">
          <a:extLst>
            <a:ext uri="{FF2B5EF4-FFF2-40B4-BE49-F238E27FC236}">
              <a16:creationId xmlns:a16="http://schemas.microsoft.com/office/drawing/2014/main" id="{83DBD8AA-E104-4B64-A18C-905A7A85BE8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38" name="Text Box 1">
          <a:extLst>
            <a:ext uri="{FF2B5EF4-FFF2-40B4-BE49-F238E27FC236}">
              <a16:creationId xmlns:a16="http://schemas.microsoft.com/office/drawing/2014/main" id="{0BD29FE8-F0ED-493A-BF30-8DF4F85561A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39" name="Text Box 1">
          <a:extLst>
            <a:ext uri="{FF2B5EF4-FFF2-40B4-BE49-F238E27FC236}">
              <a16:creationId xmlns:a16="http://schemas.microsoft.com/office/drawing/2014/main" id="{969F4483-A36D-4569-9209-A9501103027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40" name="Text Box 1">
          <a:extLst>
            <a:ext uri="{FF2B5EF4-FFF2-40B4-BE49-F238E27FC236}">
              <a16:creationId xmlns:a16="http://schemas.microsoft.com/office/drawing/2014/main" id="{5666D128-E48F-422A-9E43-348A6E1228E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41" name="Text Box 1">
          <a:extLst>
            <a:ext uri="{FF2B5EF4-FFF2-40B4-BE49-F238E27FC236}">
              <a16:creationId xmlns:a16="http://schemas.microsoft.com/office/drawing/2014/main" id="{F8306AA3-B575-435A-A97D-0E056477A15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42" name="Text Box 1">
          <a:extLst>
            <a:ext uri="{FF2B5EF4-FFF2-40B4-BE49-F238E27FC236}">
              <a16:creationId xmlns:a16="http://schemas.microsoft.com/office/drawing/2014/main" id="{74A69C62-695A-484D-A0B6-3B6B46ADC44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43" name="Text Box 1">
          <a:extLst>
            <a:ext uri="{FF2B5EF4-FFF2-40B4-BE49-F238E27FC236}">
              <a16:creationId xmlns:a16="http://schemas.microsoft.com/office/drawing/2014/main" id="{D1ECA6CA-4C9C-469B-8992-247443EE05D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44" name="Text Box 1">
          <a:extLst>
            <a:ext uri="{FF2B5EF4-FFF2-40B4-BE49-F238E27FC236}">
              <a16:creationId xmlns:a16="http://schemas.microsoft.com/office/drawing/2014/main" id="{1E2E9344-B412-40DE-9779-F44CE0EB065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45" name="Text Box 1">
          <a:extLst>
            <a:ext uri="{FF2B5EF4-FFF2-40B4-BE49-F238E27FC236}">
              <a16:creationId xmlns:a16="http://schemas.microsoft.com/office/drawing/2014/main" id="{9E261851-7EB5-4F4D-B1C5-0B78C5175DD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46" name="Text Box 1">
          <a:extLst>
            <a:ext uri="{FF2B5EF4-FFF2-40B4-BE49-F238E27FC236}">
              <a16:creationId xmlns:a16="http://schemas.microsoft.com/office/drawing/2014/main" id="{E1E4464C-0CBA-4FE2-A13E-688587C686B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47" name="Text Box 1">
          <a:extLst>
            <a:ext uri="{FF2B5EF4-FFF2-40B4-BE49-F238E27FC236}">
              <a16:creationId xmlns:a16="http://schemas.microsoft.com/office/drawing/2014/main" id="{88427CC5-CECD-4002-9839-EDDCF74D48F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48" name="Text Box 1">
          <a:extLst>
            <a:ext uri="{FF2B5EF4-FFF2-40B4-BE49-F238E27FC236}">
              <a16:creationId xmlns:a16="http://schemas.microsoft.com/office/drawing/2014/main" id="{3DA0C7A5-B184-49DE-AEE1-6ADF3D5813E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49" name="Text Box 1">
          <a:extLst>
            <a:ext uri="{FF2B5EF4-FFF2-40B4-BE49-F238E27FC236}">
              <a16:creationId xmlns:a16="http://schemas.microsoft.com/office/drawing/2014/main" id="{561A704E-C78D-4703-8CDD-AF471EBAB99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50" name="Text Box 1">
          <a:extLst>
            <a:ext uri="{FF2B5EF4-FFF2-40B4-BE49-F238E27FC236}">
              <a16:creationId xmlns:a16="http://schemas.microsoft.com/office/drawing/2014/main" id="{E895505C-D1DD-4B9D-BA1F-DC34DF1769F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51" name="Text Box 1">
          <a:extLst>
            <a:ext uri="{FF2B5EF4-FFF2-40B4-BE49-F238E27FC236}">
              <a16:creationId xmlns:a16="http://schemas.microsoft.com/office/drawing/2014/main" id="{B470EDC6-3988-40E9-A7AA-CF2E0083525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52" name="Text Box 1">
          <a:extLst>
            <a:ext uri="{FF2B5EF4-FFF2-40B4-BE49-F238E27FC236}">
              <a16:creationId xmlns:a16="http://schemas.microsoft.com/office/drawing/2014/main" id="{36EAADBD-C759-49EB-A510-95B8CAE32AF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53" name="Text Box 1">
          <a:extLst>
            <a:ext uri="{FF2B5EF4-FFF2-40B4-BE49-F238E27FC236}">
              <a16:creationId xmlns:a16="http://schemas.microsoft.com/office/drawing/2014/main" id="{69F85949-4DA5-4293-9C70-11E5DE127C5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54" name="Text Box 1">
          <a:extLst>
            <a:ext uri="{FF2B5EF4-FFF2-40B4-BE49-F238E27FC236}">
              <a16:creationId xmlns:a16="http://schemas.microsoft.com/office/drawing/2014/main" id="{FEBC6D67-5B01-4490-8B47-F531DDEE733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55" name="Text Box 1">
          <a:extLst>
            <a:ext uri="{FF2B5EF4-FFF2-40B4-BE49-F238E27FC236}">
              <a16:creationId xmlns:a16="http://schemas.microsoft.com/office/drawing/2014/main" id="{AFB6441E-7634-4028-851C-E4309A01DD3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56" name="Text Box 1">
          <a:extLst>
            <a:ext uri="{FF2B5EF4-FFF2-40B4-BE49-F238E27FC236}">
              <a16:creationId xmlns:a16="http://schemas.microsoft.com/office/drawing/2014/main" id="{926CA8A8-A4DF-40AD-B455-B1DEE06C72C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57" name="Text Box 1">
          <a:extLst>
            <a:ext uri="{FF2B5EF4-FFF2-40B4-BE49-F238E27FC236}">
              <a16:creationId xmlns:a16="http://schemas.microsoft.com/office/drawing/2014/main" id="{DEB0CA82-CFA6-4BD1-9218-32AB6A735A7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58" name="Text Box 1">
          <a:extLst>
            <a:ext uri="{FF2B5EF4-FFF2-40B4-BE49-F238E27FC236}">
              <a16:creationId xmlns:a16="http://schemas.microsoft.com/office/drawing/2014/main" id="{29A194E7-3EC0-4C27-A84E-E73C39F82F6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59" name="Text Box 1">
          <a:extLst>
            <a:ext uri="{FF2B5EF4-FFF2-40B4-BE49-F238E27FC236}">
              <a16:creationId xmlns:a16="http://schemas.microsoft.com/office/drawing/2014/main" id="{4DD80F22-CC29-478D-9064-E70BF042690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60" name="Text Box 1">
          <a:extLst>
            <a:ext uri="{FF2B5EF4-FFF2-40B4-BE49-F238E27FC236}">
              <a16:creationId xmlns:a16="http://schemas.microsoft.com/office/drawing/2014/main" id="{BAEFEEBA-A762-4AD0-B6C4-025417DA598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61" name="Text Box 1">
          <a:extLst>
            <a:ext uri="{FF2B5EF4-FFF2-40B4-BE49-F238E27FC236}">
              <a16:creationId xmlns:a16="http://schemas.microsoft.com/office/drawing/2014/main" id="{F73B049D-379F-4B0D-ABB5-074D3DCB6A5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62" name="Text Box 1">
          <a:extLst>
            <a:ext uri="{FF2B5EF4-FFF2-40B4-BE49-F238E27FC236}">
              <a16:creationId xmlns:a16="http://schemas.microsoft.com/office/drawing/2014/main" id="{C34A7C91-78E1-408F-90E3-63F14B8C11C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63" name="Text Box 1">
          <a:extLst>
            <a:ext uri="{FF2B5EF4-FFF2-40B4-BE49-F238E27FC236}">
              <a16:creationId xmlns:a16="http://schemas.microsoft.com/office/drawing/2014/main" id="{30BD8483-7F64-4B4A-9800-A82BC8E6660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64" name="Text Box 1">
          <a:extLst>
            <a:ext uri="{FF2B5EF4-FFF2-40B4-BE49-F238E27FC236}">
              <a16:creationId xmlns:a16="http://schemas.microsoft.com/office/drawing/2014/main" id="{84CCC0D0-4662-4A64-BC38-6F4547DA7B9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65" name="Text Box 1">
          <a:extLst>
            <a:ext uri="{FF2B5EF4-FFF2-40B4-BE49-F238E27FC236}">
              <a16:creationId xmlns:a16="http://schemas.microsoft.com/office/drawing/2014/main" id="{32FF3353-71A7-4337-ADBE-93B5A7FC217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66" name="Text Box 1">
          <a:extLst>
            <a:ext uri="{FF2B5EF4-FFF2-40B4-BE49-F238E27FC236}">
              <a16:creationId xmlns:a16="http://schemas.microsoft.com/office/drawing/2014/main" id="{8333C462-DDB3-46B6-A1BA-BDF7D5FEC87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67" name="Text Box 1">
          <a:extLst>
            <a:ext uri="{FF2B5EF4-FFF2-40B4-BE49-F238E27FC236}">
              <a16:creationId xmlns:a16="http://schemas.microsoft.com/office/drawing/2014/main" id="{B7D36C8B-013D-43B5-8A00-42AEA4D5154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68" name="Text Box 1">
          <a:extLst>
            <a:ext uri="{FF2B5EF4-FFF2-40B4-BE49-F238E27FC236}">
              <a16:creationId xmlns:a16="http://schemas.microsoft.com/office/drawing/2014/main" id="{85E7FC27-8DDA-46B0-BE44-35BC306838F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69" name="Text Box 1">
          <a:extLst>
            <a:ext uri="{FF2B5EF4-FFF2-40B4-BE49-F238E27FC236}">
              <a16:creationId xmlns:a16="http://schemas.microsoft.com/office/drawing/2014/main" id="{0FE5B3B0-6857-434A-8595-A560CE449A3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70" name="Text Box 1">
          <a:extLst>
            <a:ext uri="{FF2B5EF4-FFF2-40B4-BE49-F238E27FC236}">
              <a16:creationId xmlns:a16="http://schemas.microsoft.com/office/drawing/2014/main" id="{9FBC0DB3-4208-43FC-B4EB-F6E1B6737D0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71" name="Text Box 1">
          <a:extLst>
            <a:ext uri="{FF2B5EF4-FFF2-40B4-BE49-F238E27FC236}">
              <a16:creationId xmlns:a16="http://schemas.microsoft.com/office/drawing/2014/main" id="{E78A1933-3EF2-4597-99DC-08A74D2011C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72" name="Text Box 1">
          <a:extLst>
            <a:ext uri="{FF2B5EF4-FFF2-40B4-BE49-F238E27FC236}">
              <a16:creationId xmlns:a16="http://schemas.microsoft.com/office/drawing/2014/main" id="{2FF1D13C-4556-4574-83FE-4423F7CC9AA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73" name="Text Box 1">
          <a:extLst>
            <a:ext uri="{FF2B5EF4-FFF2-40B4-BE49-F238E27FC236}">
              <a16:creationId xmlns:a16="http://schemas.microsoft.com/office/drawing/2014/main" id="{B382B3F8-53BC-4C71-9909-5E3A2F72EE9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74" name="Text Box 1">
          <a:extLst>
            <a:ext uri="{FF2B5EF4-FFF2-40B4-BE49-F238E27FC236}">
              <a16:creationId xmlns:a16="http://schemas.microsoft.com/office/drawing/2014/main" id="{5F36AB09-2E5D-4912-8B1B-546667094D7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75" name="Text Box 1">
          <a:extLst>
            <a:ext uri="{FF2B5EF4-FFF2-40B4-BE49-F238E27FC236}">
              <a16:creationId xmlns:a16="http://schemas.microsoft.com/office/drawing/2014/main" id="{70938ADD-1AC4-4FE4-B855-0EE04409C9C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76" name="Text Box 1">
          <a:extLst>
            <a:ext uri="{FF2B5EF4-FFF2-40B4-BE49-F238E27FC236}">
              <a16:creationId xmlns:a16="http://schemas.microsoft.com/office/drawing/2014/main" id="{D944BF83-B313-42EB-8613-21B94341415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7977" name="Text Box 1">
          <a:extLst>
            <a:ext uri="{FF2B5EF4-FFF2-40B4-BE49-F238E27FC236}">
              <a16:creationId xmlns:a16="http://schemas.microsoft.com/office/drawing/2014/main" id="{220DCCEC-434F-4FC3-A60B-340F1E3CFE5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78" name="Text Box 1">
          <a:extLst>
            <a:ext uri="{FF2B5EF4-FFF2-40B4-BE49-F238E27FC236}">
              <a16:creationId xmlns:a16="http://schemas.microsoft.com/office/drawing/2014/main" id="{FCC550AB-3E08-4368-B6F9-8D7001513FD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79" name="Text Box 1">
          <a:extLst>
            <a:ext uri="{FF2B5EF4-FFF2-40B4-BE49-F238E27FC236}">
              <a16:creationId xmlns:a16="http://schemas.microsoft.com/office/drawing/2014/main" id="{294D0372-D9B9-448A-9F24-1BC736C09F9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80" name="Text Box 1">
          <a:extLst>
            <a:ext uri="{FF2B5EF4-FFF2-40B4-BE49-F238E27FC236}">
              <a16:creationId xmlns:a16="http://schemas.microsoft.com/office/drawing/2014/main" id="{86ACD1FD-EE67-4030-BC4D-32ED0B4435E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81" name="Text Box 1">
          <a:extLst>
            <a:ext uri="{FF2B5EF4-FFF2-40B4-BE49-F238E27FC236}">
              <a16:creationId xmlns:a16="http://schemas.microsoft.com/office/drawing/2014/main" id="{DD5D8DDD-7129-4CB9-B42B-64319090FED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82" name="Text Box 1">
          <a:extLst>
            <a:ext uri="{FF2B5EF4-FFF2-40B4-BE49-F238E27FC236}">
              <a16:creationId xmlns:a16="http://schemas.microsoft.com/office/drawing/2014/main" id="{AD10F30F-16D4-40D6-A59F-B14060A6C00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83" name="Text Box 1">
          <a:extLst>
            <a:ext uri="{FF2B5EF4-FFF2-40B4-BE49-F238E27FC236}">
              <a16:creationId xmlns:a16="http://schemas.microsoft.com/office/drawing/2014/main" id="{F2A0E551-A579-41CF-BDF9-22F9F9370B6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84" name="Text Box 1">
          <a:extLst>
            <a:ext uri="{FF2B5EF4-FFF2-40B4-BE49-F238E27FC236}">
              <a16:creationId xmlns:a16="http://schemas.microsoft.com/office/drawing/2014/main" id="{20DA4F22-91DB-423C-AC16-3FAD635FCE0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85" name="Text Box 1">
          <a:extLst>
            <a:ext uri="{FF2B5EF4-FFF2-40B4-BE49-F238E27FC236}">
              <a16:creationId xmlns:a16="http://schemas.microsoft.com/office/drawing/2014/main" id="{B016A51F-4123-4BDE-8045-0B82F54F70D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86" name="Text Box 1">
          <a:extLst>
            <a:ext uri="{FF2B5EF4-FFF2-40B4-BE49-F238E27FC236}">
              <a16:creationId xmlns:a16="http://schemas.microsoft.com/office/drawing/2014/main" id="{02784E81-5C8D-451C-9D29-37302126CE3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87" name="Text Box 1">
          <a:extLst>
            <a:ext uri="{FF2B5EF4-FFF2-40B4-BE49-F238E27FC236}">
              <a16:creationId xmlns:a16="http://schemas.microsoft.com/office/drawing/2014/main" id="{8B1EC65B-66CF-4AA2-BB04-910F239A7E2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88" name="Text Box 1">
          <a:extLst>
            <a:ext uri="{FF2B5EF4-FFF2-40B4-BE49-F238E27FC236}">
              <a16:creationId xmlns:a16="http://schemas.microsoft.com/office/drawing/2014/main" id="{421E46B7-2263-4CE4-8D08-E0ABAA1EF66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89" name="Text Box 1">
          <a:extLst>
            <a:ext uri="{FF2B5EF4-FFF2-40B4-BE49-F238E27FC236}">
              <a16:creationId xmlns:a16="http://schemas.microsoft.com/office/drawing/2014/main" id="{E74A57A5-8E47-4095-90B1-A6F0894BA0A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90" name="Text Box 1">
          <a:extLst>
            <a:ext uri="{FF2B5EF4-FFF2-40B4-BE49-F238E27FC236}">
              <a16:creationId xmlns:a16="http://schemas.microsoft.com/office/drawing/2014/main" id="{43CF9A3A-ABF1-4E2A-99C2-CD79BBFDF23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91" name="Text Box 1">
          <a:extLst>
            <a:ext uri="{FF2B5EF4-FFF2-40B4-BE49-F238E27FC236}">
              <a16:creationId xmlns:a16="http://schemas.microsoft.com/office/drawing/2014/main" id="{8A501947-2F78-4918-8AB5-3EF3A0A0905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92" name="Text Box 1">
          <a:extLst>
            <a:ext uri="{FF2B5EF4-FFF2-40B4-BE49-F238E27FC236}">
              <a16:creationId xmlns:a16="http://schemas.microsoft.com/office/drawing/2014/main" id="{58890524-CA62-4958-A529-F7E01E1C6A6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93" name="Text Box 1">
          <a:extLst>
            <a:ext uri="{FF2B5EF4-FFF2-40B4-BE49-F238E27FC236}">
              <a16:creationId xmlns:a16="http://schemas.microsoft.com/office/drawing/2014/main" id="{D82F237B-890C-4155-9ABD-166F201011C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94" name="Text Box 1">
          <a:extLst>
            <a:ext uri="{FF2B5EF4-FFF2-40B4-BE49-F238E27FC236}">
              <a16:creationId xmlns:a16="http://schemas.microsoft.com/office/drawing/2014/main" id="{39B8512E-A3C5-4DFF-83C0-218C69F7FCC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95" name="Text Box 1">
          <a:extLst>
            <a:ext uri="{FF2B5EF4-FFF2-40B4-BE49-F238E27FC236}">
              <a16:creationId xmlns:a16="http://schemas.microsoft.com/office/drawing/2014/main" id="{38911CBA-1880-41DB-A163-7DC8719EFAD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7996" name="Text Box 1">
          <a:extLst>
            <a:ext uri="{FF2B5EF4-FFF2-40B4-BE49-F238E27FC236}">
              <a16:creationId xmlns:a16="http://schemas.microsoft.com/office/drawing/2014/main" id="{AFDF0983-9B69-41C7-8BD8-9AAA1D16EC7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7997" name="Text Box 1">
          <a:extLst>
            <a:ext uri="{FF2B5EF4-FFF2-40B4-BE49-F238E27FC236}">
              <a16:creationId xmlns:a16="http://schemas.microsoft.com/office/drawing/2014/main" id="{3BEA1F1D-B354-4CAE-BA75-03FD597ED6C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98" name="Text Box 1">
          <a:extLst>
            <a:ext uri="{FF2B5EF4-FFF2-40B4-BE49-F238E27FC236}">
              <a16:creationId xmlns:a16="http://schemas.microsoft.com/office/drawing/2014/main" id="{D1BE5484-A5E3-420B-994F-FB76AFD7381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7999" name="Text Box 1">
          <a:extLst>
            <a:ext uri="{FF2B5EF4-FFF2-40B4-BE49-F238E27FC236}">
              <a16:creationId xmlns:a16="http://schemas.microsoft.com/office/drawing/2014/main" id="{31DC2F30-0D33-42C5-B451-0DD3ABCAE80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00" name="Text Box 1">
          <a:extLst>
            <a:ext uri="{FF2B5EF4-FFF2-40B4-BE49-F238E27FC236}">
              <a16:creationId xmlns:a16="http://schemas.microsoft.com/office/drawing/2014/main" id="{198B3991-8183-4B2B-AE97-2709F9FE15C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01" name="Text Box 1">
          <a:extLst>
            <a:ext uri="{FF2B5EF4-FFF2-40B4-BE49-F238E27FC236}">
              <a16:creationId xmlns:a16="http://schemas.microsoft.com/office/drawing/2014/main" id="{C3684D84-8B90-4AF3-9C31-809EAB98C62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02" name="Text Box 1">
          <a:extLst>
            <a:ext uri="{FF2B5EF4-FFF2-40B4-BE49-F238E27FC236}">
              <a16:creationId xmlns:a16="http://schemas.microsoft.com/office/drawing/2014/main" id="{FCC39774-7DAD-4E1D-82E8-A49FF9AA5E5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03" name="Text Box 1">
          <a:extLst>
            <a:ext uri="{FF2B5EF4-FFF2-40B4-BE49-F238E27FC236}">
              <a16:creationId xmlns:a16="http://schemas.microsoft.com/office/drawing/2014/main" id="{E2168EE4-717F-47D6-8D68-490F546FA3B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04" name="Text Box 1">
          <a:extLst>
            <a:ext uri="{FF2B5EF4-FFF2-40B4-BE49-F238E27FC236}">
              <a16:creationId xmlns:a16="http://schemas.microsoft.com/office/drawing/2014/main" id="{9EEF9CFC-9407-4910-919F-0B9E1719633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05" name="Text Box 1">
          <a:extLst>
            <a:ext uri="{FF2B5EF4-FFF2-40B4-BE49-F238E27FC236}">
              <a16:creationId xmlns:a16="http://schemas.microsoft.com/office/drawing/2014/main" id="{5B4678DD-C657-493B-996D-859599D6D16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06" name="Text Box 1">
          <a:extLst>
            <a:ext uri="{FF2B5EF4-FFF2-40B4-BE49-F238E27FC236}">
              <a16:creationId xmlns:a16="http://schemas.microsoft.com/office/drawing/2014/main" id="{FFF5F1A1-11F7-4111-9F3F-BF2906183BC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07" name="Text Box 1">
          <a:extLst>
            <a:ext uri="{FF2B5EF4-FFF2-40B4-BE49-F238E27FC236}">
              <a16:creationId xmlns:a16="http://schemas.microsoft.com/office/drawing/2014/main" id="{514AD548-7D0F-49D5-8DE1-2E4B47FD41A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08" name="Text Box 1">
          <a:extLst>
            <a:ext uri="{FF2B5EF4-FFF2-40B4-BE49-F238E27FC236}">
              <a16:creationId xmlns:a16="http://schemas.microsoft.com/office/drawing/2014/main" id="{C1C2E8E5-5016-4D55-BC0E-2C931DA7B71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09" name="Text Box 1">
          <a:extLst>
            <a:ext uri="{FF2B5EF4-FFF2-40B4-BE49-F238E27FC236}">
              <a16:creationId xmlns:a16="http://schemas.microsoft.com/office/drawing/2014/main" id="{C99BA8DC-46B5-4CC1-BA6C-C5D822554F7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10" name="Text Box 1">
          <a:extLst>
            <a:ext uri="{FF2B5EF4-FFF2-40B4-BE49-F238E27FC236}">
              <a16:creationId xmlns:a16="http://schemas.microsoft.com/office/drawing/2014/main" id="{F25424DC-3EBF-4AC7-AEC6-D1008187D6A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11" name="Text Box 1">
          <a:extLst>
            <a:ext uri="{FF2B5EF4-FFF2-40B4-BE49-F238E27FC236}">
              <a16:creationId xmlns:a16="http://schemas.microsoft.com/office/drawing/2014/main" id="{97B827ED-A027-4D51-9737-2DEF8DDDE5C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12" name="Text Box 1">
          <a:extLst>
            <a:ext uri="{FF2B5EF4-FFF2-40B4-BE49-F238E27FC236}">
              <a16:creationId xmlns:a16="http://schemas.microsoft.com/office/drawing/2014/main" id="{9707B30A-1C5B-4238-B513-2DA29E25BA6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13" name="Text Box 1">
          <a:extLst>
            <a:ext uri="{FF2B5EF4-FFF2-40B4-BE49-F238E27FC236}">
              <a16:creationId xmlns:a16="http://schemas.microsoft.com/office/drawing/2014/main" id="{0617257F-2508-46C2-92E7-DCF42ED38F7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14" name="Text Box 1">
          <a:extLst>
            <a:ext uri="{FF2B5EF4-FFF2-40B4-BE49-F238E27FC236}">
              <a16:creationId xmlns:a16="http://schemas.microsoft.com/office/drawing/2014/main" id="{AAB0019B-57CB-4465-A4ED-931FF1CFC80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15" name="Text Box 1">
          <a:extLst>
            <a:ext uri="{FF2B5EF4-FFF2-40B4-BE49-F238E27FC236}">
              <a16:creationId xmlns:a16="http://schemas.microsoft.com/office/drawing/2014/main" id="{23D35F70-E483-43E3-BE67-3A9B81A54BF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16" name="Text Box 1">
          <a:extLst>
            <a:ext uri="{FF2B5EF4-FFF2-40B4-BE49-F238E27FC236}">
              <a16:creationId xmlns:a16="http://schemas.microsoft.com/office/drawing/2014/main" id="{50C03180-7B38-4314-BA09-5E246D29FDA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17" name="Text Box 1">
          <a:extLst>
            <a:ext uri="{FF2B5EF4-FFF2-40B4-BE49-F238E27FC236}">
              <a16:creationId xmlns:a16="http://schemas.microsoft.com/office/drawing/2014/main" id="{929EC471-F08D-4F07-890D-25119DBE66B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18" name="Text Box 1">
          <a:extLst>
            <a:ext uri="{FF2B5EF4-FFF2-40B4-BE49-F238E27FC236}">
              <a16:creationId xmlns:a16="http://schemas.microsoft.com/office/drawing/2014/main" id="{EE7422C6-F192-47DA-9836-12B9CB7C44C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19" name="Text Box 1">
          <a:extLst>
            <a:ext uri="{FF2B5EF4-FFF2-40B4-BE49-F238E27FC236}">
              <a16:creationId xmlns:a16="http://schemas.microsoft.com/office/drawing/2014/main" id="{FE9BF803-431F-4711-92CA-C32286E9FA2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20" name="Text Box 1">
          <a:extLst>
            <a:ext uri="{FF2B5EF4-FFF2-40B4-BE49-F238E27FC236}">
              <a16:creationId xmlns:a16="http://schemas.microsoft.com/office/drawing/2014/main" id="{769458C0-C40D-4D32-8410-5D9FAC7C46D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21" name="Text Box 1">
          <a:extLst>
            <a:ext uri="{FF2B5EF4-FFF2-40B4-BE49-F238E27FC236}">
              <a16:creationId xmlns:a16="http://schemas.microsoft.com/office/drawing/2014/main" id="{E92C01E0-70A9-4315-8651-313C4D5020F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022" name="Text Box 1">
          <a:extLst>
            <a:ext uri="{FF2B5EF4-FFF2-40B4-BE49-F238E27FC236}">
              <a16:creationId xmlns:a16="http://schemas.microsoft.com/office/drawing/2014/main" id="{7FC094FD-25FE-4CD8-A87C-EE9A4905978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023" name="Text Box 1">
          <a:extLst>
            <a:ext uri="{FF2B5EF4-FFF2-40B4-BE49-F238E27FC236}">
              <a16:creationId xmlns:a16="http://schemas.microsoft.com/office/drawing/2014/main" id="{84A7EC27-1E5D-4F54-91BB-2A60D39D779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024" name="Text Box 1">
          <a:extLst>
            <a:ext uri="{FF2B5EF4-FFF2-40B4-BE49-F238E27FC236}">
              <a16:creationId xmlns:a16="http://schemas.microsoft.com/office/drawing/2014/main" id="{5EC6EC89-01C4-4B6A-BEA0-09F52521C24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025" name="Text Box 1">
          <a:extLst>
            <a:ext uri="{FF2B5EF4-FFF2-40B4-BE49-F238E27FC236}">
              <a16:creationId xmlns:a16="http://schemas.microsoft.com/office/drawing/2014/main" id="{9710DA87-EEF3-4C4D-B853-F0E29DC8FF9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26" name="Text Box 1">
          <a:extLst>
            <a:ext uri="{FF2B5EF4-FFF2-40B4-BE49-F238E27FC236}">
              <a16:creationId xmlns:a16="http://schemas.microsoft.com/office/drawing/2014/main" id="{E72AB6F9-C243-4060-8684-68794A8854F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27" name="Text Box 1">
          <a:extLst>
            <a:ext uri="{FF2B5EF4-FFF2-40B4-BE49-F238E27FC236}">
              <a16:creationId xmlns:a16="http://schemas.microsoft.com/office/drawing/2014/main" id="{4FD95F34-C1AF-4F57-B71E-584B3E288AF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28" name="Text Box 1">
          <a:extLst>
            <a:ext uri="{FF2B5EF4-FFF2-40B4-BE49-F238E27FC236}">
              <a16:creationId xmlns:a16="http://schemas.microsoft.com/office/drawing/2014/main" id="{0E1D74B3-2161-472C-8B84-9DC39A708B8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29" name="Text Box 1">
          <a:extLst>
            <a:ext uri="{FF2B5EF4-FFF2-40B4-BE49-F238E27FC236}">
              <a16:creationId xmlns:a16="http://schemas.microsoft.com/office/drawing/2014/main" id="{00558DFD-8361-4892-AAF2-AD6BE76C615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30" name="Text Box 1">
          <a:extLst>
            <a:ext uri="{FF2B5EF4-FFF2-40B4-BE49-F238E27FC236}">
              <a16:creationId xmlns:a16="http://schemas.microsoft.com/office/drawing/2014/main" id="{72C3F042-2F74-4299-B4D3-8BE538C4DE7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31" name="Text Box 1">
          <a:extLst>
            <a:ext uri="{FF2B5EF4-FFF2-40B4-BE49-F238E27FC236}">
              <a16:creationId xmlns:a16="http://schemas.microsoft.com/office/drawing/2014/main" id="{D92EEC41-81D2-4B84-9D0C-A95164381AA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32" name="Text Box 1">
          <a:extLst>
            <a:ext uri="{FF2B5EF4-FFF2-40B4-BE49-F238E27FC236}">
              <a16:creationId xmlns:a16="http://schemas.microsoft.com/office/drawing/2014/main" id="{627DCECF-4C9F-4E6A-B3D8-D97FE4685D9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33" name="Text Box 1">
          <a:extLst>
            <a:ext uri="{FF2B5EF4-FFF2-40B4-BE49-F238E27FC236}">
              <a16:creationId xmlns:a16="http://schemas.microsoft.com/office/drawing/2014/main" id="{F0AF4B01-2808-405A-A0E9-23DC558AE15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34" name="Text Box 1">
          <a:extLst>
            <a:ext uri="{FF2B5EF4-FFF2-40B4-BE49-F238E27FC236}">
              <a16:creationId xmlns:a16="http://schemas.microsoft.com/office/drawing/2014/main" id="{ECDC23AD-6D30-4591-B6EA-C94A477DFB1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35" name="Text Box 1">
          <a:extLst>
            <a:ext uri="{FF2B5EF4-FFF2-40B4-BE49-F238E27FC236}">
              <a16:creationId xmlns:a16="http://schemas.microsoft.com/office/drawing/2014/main" id="{752D2FBE-80B3-483A-A942-2262819E98F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36" name="Text Box 1">
          <a:extLst>
            <a:ext uri="{FF2B5EF4-FFF2-40B4-BE49-F238E27FC236}">
              <a16:creationId xmlns:a16="http://schemas.microsoft.com/office/drawing/2014/main" id="{713DCDEB-1E74-467F-99EE-2AD982AFA90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37" name="Text Box 1">
          <a:extLst>
            <a:ext uri="{FF2B5EF4-FFF2-40B4-BE49-F238E27FC236}">
              <a16:creationId xmlns:a16="http://schemas.microsoft.com/office/drawing/2014/main" id="{CE6FDCCE-2CA1-4035-BC82-20029B0E031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38" name="Text Box 1">
          <a:extLst>
            <a:ext uri="{FF2B5EF4-FFF2-40B4-BE49-F238E27FC236}">
              <a16:creationId xmlns:a16="http://schemas.microsoft.com/office/drawing/2014/main" id="{2729BEAD-F6CE-450D-B547-CB0C015A20D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39" name="Text Box 1">
          <a:extLst>
            <a:ext uri="{FF2B5EF4-FFF2-40B4-BE49-F238E27FC236}">
              <a16:creationId xmlns:a16="http://schemas.microsoft.com/office/drawing/2014/main" id="{680C8880-A399-43A7-8517-192A5875B77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40" name="Text Box 1">
          <a:extLst>
            <a:ext uri="{FF2B5EF4-FFF2-40B4-BE49-F238E27FC236}">
              <a16:creationId xmlns:a16="http://schemas.microsoft.com/office/drawing/2014/main" id="{72DBB6E3-8F82-460C-99C6-AB1B13876BC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41" name="Text Box 1">
          <a:extLst>
            <a:ext uri="{FF2B5EF4-FFF2-40B4-BE49-F238E27FC236}">
              <a16:creationId xmlns:a16="http://schemas.microsoft.com/office/drawing/2014/main" id="{7B475DB3-F17D-41D0-AD28-7B7380E577D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42" name="Text Box 1">
          <a:extLst>
            <a:ext uri="{FF2B5EF4-FFF2-40B4-BE49-F238E27FC236}">
              <a16:creationId xmlns:a16="http://schemas.microsoft.com/office/drawing/2014/main" id="{8315C0E7-9EE1-48A5-8595-68D59D79B73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43" name="Text Box 1">
          <a:extLst>
            <a:ext uri="{FF2B5EF4-FFF2-40B4-BE49-F238E27FC236}">
              <a16:creationId xmlns:a16="http://schemas.microsoft.com/office/drawing/2014/main" id="{CD3FDE28-1C89-4833-8B8E-4A2A39FE728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44" name="Text Box 1">
          <a:extLst>
            <a:ext uri="{FF2B5EF4-FFF2-40B4-BE49-F238E27FC236}">
              <a16:creationId xmlns:a16="http://schemas.microsoft.com/office/drawing/2014/main" id="{A2396A4F-2050-44B3-B18C-5A4CA00EE29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45" name="Text Box 1">
          <a:extLst>
            <a:ext uri="{FF2B5EF4-FFF2-40B4-BE49-F238E27FC236}">
              <a16:creationId xmlns:a16="http://schemas.microsoft.com/office/drawing/2014/main" id="{1EFA78E7-AADB-47FA-9986-B49C975A983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46" name="Text Box 1">
          <a:extLst>
            <a:ext uri="{FF2B5EF4-FFF2-40B4-BE49-F238E27FC236}">
              <a16:creationId xmlns:a16="http://schemas.microsoft.com/office/drawing/2014/main" id="{0C4F02CC-6CDD-44A6-AABC-7F763EAB1B4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47" name="Text Box 1">
          <a:extLst>
            <a:ext uri="{FF2B5EF4-FFF2-40B4-BE49-F238E27FC236}">
              <a16:creationId xmlns:a16="http://schemas.microsoft.com/office/drawing/2014/main" id="{E3AD9CE0-04F9-4A80-8ACE-3237FED83A4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48" name="Text Box 1">
          <a:extLst>
            <a:ext uri="{FF2B5EF4-FFF2-40B4-BE49-F238E27FC236}">
              <a16:creationId xmlns:a16="http://schemas.microsoft.com/office/drawing/2014/main" id="{13770E2B-9516-4161-99A8-2E6C9C9C6DF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49" name="Text Box 1">
          <a:extLst>
            <a:ext uri="{FF2B5EF4-FFF2-40B4-BE49-F238E27FC236}">
              <a16:creationId xmlns:a16="http://schemas.microsoft.com/office/drawing/2014/main" id="{56B03328-B379-4915-9BB6-8CEBB866887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50" name="Text Box 1">
          <a:extLst>
            <a:ext uri="{FF2B5EF4-FFF2-40B4-BE49-F238E27FC236}">
              <a16:creationId xmlns:a16="http://schemas.microsoft.com/office/drawing/2014/main" id="{9561C7C2-217F-449A-86EF-704ADC1595B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51" name="Text Box 1">
          <a:extLst>
            <a:ext uri="{FF2B5EF4-FFF2-40B4-BE49-F238E27FC236}">
              <a16:creationId xmlns:a16="http://schemas.microsoft.com/office/drawing/2014/main" id="{297FA22D-8361-4AA4-83F0-C06B5CBCBFB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52" name="Text Box 1">
          <a:extLst>
            <a:ext uri="{FF2B5EF4-FFF2-40B4-BE49-F238E27FC236}">
              <a16:creationId xmlns:a16="http://schemas.microsoft.com/office/drawing/2014/main" id="{CD47E0AC-F09A-4F28-9606-9E76026A41C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53" name="Text Box 1">
          <a:extLst>
            <a:ext uri="{FF2B5EF4-FFF2-40B4-BE49-F238E27FC236}">
              <a16:creationId xmlns:a16="http://schemas.microsoft.com/office/drawing/2014/main" id="{3D98F207-5C94-4F12-AF11-A3BC5E40E46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54" name="Text Box 1">
          <a:extLst>
            <a:ext uri="{FF2B5EF4-FFF2-40B4-BE49-F238E27FC236}">
              <a16:creationId xmlns:a16="http://schemas.microsoft.com/office/drawing/2014/main" id="{0FF5FFB6-BC09-4B9D-BBFE-FAF041999F5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55" name="Text Box 1">
          <a:extLst>
            <a:ext uri="{FF2B5EF4-FFF2-40B4-BE49-F238E27FC236}">
              <a16:creationId xmlns:a16="http://schemas.microsoft.com/office/drawing/2014/main" id="{CFDB51B9-9402-4BC8-A4CB-845EFA9D07E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56" name="Text Box 1">
          <a:extLst>
            <a:ext uri="{FF2B5EF4-FFF2-40B4-BE49-F238E27FC236}">
              <a16:creationId xmlns:a16="http://schemas.microsoft.com/office/drawing/2014/main" id="{1379CDB0-DFDC-4659-9E7A-22EB92E1139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57" name="Text Box 1">
          <a:extLst>
            <a:ext uri="{FF2B5EF4-FFF2-40B4-BE49-F238E27FC236}">
              <a16:creationId xmlns:a16="http://schemas.microsoft.com/office/drawing/2014/main" id="{6830BCB7-B7C5-49EF-9EF3-1F3952FD16C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58" name="Text Box 1">
          <a:extLst>
            <a:ext uri="{FF2B5EF4-FFF2-40B4-BE49-F238E27FC236}">
              <a16:creationId xmlns:a16="http://schemas.microsoft.com/office/drawing/2014/main" id="{5F157DE3-01CC-45BC-BA66-8AD92B64D14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59" name="Text Box 1">
          <a:extLst>
            <a:ext uri="{FF2B5EF4-FFF2-40B4-BE49-F238E27FC236}">
              <a16:creationId xmlns:a16="http://schemas.microsoft.com/office/drawing/2014/main" id="{59973B48-E392-406E-8F8F-2035301D446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60" name="Text Box 1">
          <a:extLst>
            <a:ext uri="{FF2B5EF4-FFF2-40B4-BE49-F238E27FC236}">
              <a16:creationId xmlns:a16="http://schemas.microsoft.com/office/drawing/2014/main" id="{FD9AB97D-B144-4395-97E7-63426719635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61" name="Text Box 1">
          <a:extLst>
            <a:ext uri="{FF2B5EF4-FFF2-40B4-BE49-F238E27FC236}">
              <a16:creationId xmlns:a16="http://schemas.microsoft.com/office/drawing/2014/main" id="{F7A7A227-7CA4-4910-8DAA-D885CE8A62A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62" name="Text Box 1">
          <a:extLst>
            <a:ext uri="{FF2B5EF4-FFF2-40B4-BE49-F238E27FC236}">
              <a16:creationId xmlns:a16="http://schemas.microsoft.com/office/drawing/2014/main" id="{36A00C09-6739-4634-996E-92EAEBFD58B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63" name="Text Box 1">
          <a:extLst>
            <a:ext uri="{FF2B5EF4-FFF2-40B4-BE49-F238E27FC236}">
              <a16:creationId xmlns:a16="http://schemas.microsoft.com/office/drawing/2014/main" id="{F82E2BDF-3BEA-4C34-A2F8-E0700721F01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64" name="Text Box 1">
          <a:extLst>
            <a:ext uri="{FF2B5EF4-FFF2-40B4-BE49-F238E27FC236}">
              <a16:creationId xmlns:a16="http://schemas.microsoft.com/office/drawing/2014/main" id="{28F76AD2-6106-436C-9C64-A8A9F4E89DB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065" name="Text Box 1">
          <a:extLst>
            <a:ext uri="{FF2B5EF4-FFF2-40B4-BE49-F238E27FC236}">
              <a16:creationId xmlns:a16="http://schemas.microsoft.com/office/drawing/2014/main" id="{6AE92A16-8242-4917-922F-DB06D01FDCF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66" name="Text Box 1">
          <a:extLst>
            <a:ext uri="{FF2B5EF4-FFF2-40B4-BE49-F238E27FC236}">
              <a16:creationId xmlns:a16="http://schemas.microsoft.com/office/drawing/2014/main" id="{AE21584D-7CB9-46EB-BC4A-ABAAEC09594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67" name="Text Box 1">
          <a:extLst>
            <a:ext uri="{FF2B5EF4-FFF2-40B4-BE49-F238E27FC236}">
              <a16:creationId xmlns:a16="http://schemas.microsoft.com/office/drawing/2014/main" id="{36DB38A4-E12C-41AB-86AC-D4BBDD73BB9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68" name="Text Box 1">
          <a:extLst>
            <a:ext uri="{FF2B5EF4-FFF2-40B4-BE49-F238E27FC236}">
              <a16:creationId xmlns:a16="http://schemas.microsoft.com/office/drawing/2014/main" id="{0BAE9C43-5CFE-4670-8D54-D2A697AEE0D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69" name="Text Box 1">
          <a:extLst>
            <a:ext uri="{FF2B5EF4-FFF2-40B4-BE49-F238E27FC236}">
              <a16:creationId xmlns:a16="http://schemas.microsoft.com/office/drawing/2014/main" id="{F4D34FB6-99DC-4533-AB13-4F98063388B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70" name="Text Box 1">
          <a:extLst>
            <a:ext uri="{FF2B5EF4-FFF2-40B4-BE49-F238E27FC236}">
              <a16:creationId xmlns:a16="http://schemas.microsoft.com/office/drawing/2014/main" id="{02C400CD-2F40-4D95-A2A1-EA067086177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71" name="Text Box 1">
          <a:extLst>
            <a:ext uri="{FF2B5EF4-FFF2-40B4-BE49-F238E27FC236}">
              <a16:creationId xmlns:a16="http://schemas.microsoft.com/office/drawing/2014/main" id="{03B326AC-2919-4937-BB0B-7D060894776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72" name="Text Box 1">
          <a:extLst>
            <a:ext uri="{FF2B5EF4-FFF2-40B4-BE49-F238E27FC236}">
              <a16:creationId xmlns:a16="http://schemas.microsoft.com/office/drawing/2014/main" id="{0BC46BA1-1E09-49E1-81EC-5F26FCC932D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73" name="Text Box 1">
          <a:extLst>
            <a:ext uri="{FF2B5EF4-FFF2-40B4-BE49-F238E27FC236}">
              <a16:creationId xmlns:a16="http://schemas.microsoft.com/office/drawing/2014/main" id="{D5E668FF-D976-4F40-8D26-645450DFBF8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74" name="Text Box 1">
          <a:extLst>
            <a:ext uri="{FF2B5EF4-FFF2-40B4-BE49-F238E27FC236}">
              <a16:creationId xmlns:a16="http://schemas.microsoft.com/office/drawing/2014/main" id="{F307FD67-924F-474E-90FA-A0AFAF3C6D8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75" name="Text Box 1">
          <a:extLst>
            <a:ext uri="{FF2B5EF4-FFF2-40B4-BE49-F238E27FC236}">
              <a16:creationId xmlns:a16="http://schemas.microsoft.com/office/drawing/2014/main" id="{E2109F47-6CE8-467B-B41F-C58A974AE36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76" name="Text Box 1">
          <a:extLst>
            <a:ext uri="{FF2B5EF4-FFF2-40B4-BE49-F238E27FC236}">
              <a16:creationId xmlns:a16="http://schemas.microsoft.com/office/drawing/2014/main" id="{BAD16ACC-C952-43B4-8FF8-A53B8F9E5B1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77" name="Text Box 1">
          <a:extLst>
            <a:ext uri="{FF2B5EF4-FFF2-40B4-BE49-F238E27FC236}">
              <a16:creationId xmlns:a16="http://schemas.microsoft.com/office/drawing/2014/main" id="{64C9568D-20F9-47F2-A85F-DCA06528C69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78" name="Text Box 1">
          <a:extLst>
            <a:ext uri="{FF2B5EF4-FFF2-40B4-BE49-F238E27FC236}">
              <a16:creationId xmlns:a16="http://schemas.microsoft.com/office/drawing/2014/main" id="{69F4CB2A-B756-4471-83EC-289AC1ACDA1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79" name="Text Box 1">
          <a:extLst>
            <a:ext uri="{FF2B5EF4-FFF2-40B4-BE49-F238E27FC236}">
              <a16:creationId xmlns:a16="http://schemas.microsoft.com/office/drawing/2014/main" id="{992CD329-1F91-4F76-8FDE-BD315BE3957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80" name="Text Box 1">
          <a:extLst>
            <a:ext uri="{FF2B5EF4-FFF2-40B4-BE49-F238E27FC236}">
              <a16:creationId xmlns:a16="http://schemas.microsoft.com/office/drawing/2014/main" id="{9E77A57D-4AA6-4D97-BE0A-058BADD5777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81" name="Text Box 1">
          <a:extLst>
            <a:ext uri="{FF2B5EF4-FFF2-40B4-BE49-F238E27FC236}">
              <a16:creationId xmlns:a16="http://schemas.microsoft.com/office/drawing/2014/main" id="{D1C2D83A-680E-48AB-9E4F-0EB96155E7A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82" name="Text Box 1">
          <a:extLst>
            <a:ext uri="{FF2B5EF4-FFF2-40B4-BE49-F238E27FC236}">
              <a16:creationId xmlns:a16="http://schemas.microsoft.com/office/drawing/2014/main" id="{6A2312BB-1D94-42E0-A9C8-EBE5B23D47E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83" name="Text Box 1">
          <a:extLst>
            <a:ext uri="{FF2B5EF4-FFF2-40B4-BE49-F238E27FC236}">
              <a16:creationId xmlns:a16="http://schemas.microsoft.com/office/drawing/2014/main" id="{0C57C782-FB2D-4AB0-BB00-AAD191E6706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84" name="Text Box 1">
          <a:extLst>
            <a:ext uri="{FF2B5EF4-FFF2-40B4-BE49-F238E27FC236}">
              <a16:creationId xmlns:a16="http://schemas.microsoft.com/office/drawing/2014/main" id="{B6E1B1D4-C679-4982-AE07-BE92DCE7CD0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85" name="Text Box 1">
          <a:extLst>
            <a:ext uri="{FF2B5EF4-FFF2-40B4-BE49-F238E27FC236}">
              <a16:creationId xmlns:a16="http://schemas.microsoft.com/office/drawing/2014/main" id="{05B55558-A3CB-4BCD-A345-6B451589FD7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86" name="Text Box 1">
          <a:extLst>
            <a:ext uri="{FF2B5EF4-FFF2-40B4-BE49-F238E27FC236}">
              <a16:creationId xmlns:a16="http://schemas.microsoft.com/office/drawing/2014/main" id="{53B9D784-B1FA-463C-9335-C7047EBD5B6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87" name="Text Box 1">
          <a:extLst>
            <a:ext uri="{FF2B5EF4-FFF2-40B4-BE49-F238E27FC236}">
              <a16:creationId xmlns:a16="http://schemas.microsoft.com/office/drawing/2014/main" id="{2BE25963-4667-433F-A117-DEA72A90D42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88" name="Text Box 1">
          <a:extLst>
            <a:ext uri="{FF2B5EF4-FFF2-40B4-BE49-F238E27FC236}">
              <a16:creationId xmlns:a16="http://schemas.microsoft.com/office/drawing/2014/main" id="{D79262BF-0EFD-45BD-9FE0-1E0C22C9981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89" name="Text Box 1">
          <a:extLst>
            <a:ext uri="{FF2B5EF4-FFF2-40B4-BE49-F238E27FC236}">
              <a16:creationId xmlns:a16="http://schemas.microsoft.com/office/drawing/2014/main" id="{BB2E7742-8D50-4324-B4E4-1FE48B79B64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90" name="Text Box 1">
          <a:extLst>
            <a:ext uri="{FF2B5EF4-FFF2-40B4-BE49-F238E27FC236}">
              <a16:creationId xmlns:a16="http://schemas.microsoft.com/office/drawing/2014/main" id="{05B0E8E3-E080-4128-96A9-413B87C7D8F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91" name="Text Box 1">
          <a:extLst>
            <a:ext uri="{FF2B5EF4-FFF2-40B4-BE49-F238E27FC236}">
              <a16:creationId xmlns:a16="http://schemas.microsoft.com/office/drawing/2014/main" id="{FBA7C0BE-AB7A-4495-8988-AFC65A91377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92" name="Text Box 1">
          <a:extLst>
            <a:ext uri="{FF2B5EF4-FFF2-40B4-BE49-F238E27FC236}">
              <a16:creationId xmlns:a16="http://schemas.microsoft.com/office/drawing/2014/main" id="{9B9E2241-02B8-4402-8517-6866845D749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93" name="Text Box 1">
          <a:extLst>
            <a:ext uri="{FF2B5EF4-FFF2-40B4-BE49-F238E27FC236}">
              <a16:creationId xmlns:a16="http://schemas.microsoft.com/office/drawing/2014/main" id="{7CC1D1B6-2386-44DF-BC26-005BAFA980F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94" name="Text Box 1">
          <a:extLst>
            <a:ext uri="{FF2B5EF4-FFF2-40B4-BE49-F238E27FC236}">
              <a16:creationId xmlns:a16="http://schemas.microsoft.com/office/drawing/2014/main" id="{9F65B2D5-D797-4041-BA13-208CB1A9926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95" name="Text Box 1">
          <a:extLst>
            <a:ext uri="{FF2B5EF4-FFF2-40B4-BE49-F238E27FC236}">
              <a16:creationId xmlns:a16="http://schemas.microsoft.com/office/drawing/2014/main" id="{E8F30C1E-66F8-4996-BBB6-AD9716291B1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96" name="Text Box 1">
          <a:extLst>
            <a:ext uri="{FF2B5EF4-FFF2-40B4-BE49-F238E27FC236}">
              <a16:creationId xmlns:a16="http://schemas.microsoft.com/office/drawing/2014/main" id="{DBBDD441-AD68-4F89-A2FF-A7507CF3D75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097" name="Text Box 1">
          <a:extLst>
            <a:ext uri="{FF2B5EF4-FFF2-40B4-BE49-F238E27FC236}">
              <a16:creationId xmlns:a16="http://schemas.microsoft.com/office/drawing/2014/main" id="{6848BA6C-2C64-499A-B829-D2E31E8EC9A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098" name="Text Box 1">
          <a:extLst>
            <a:ext uri="{FF2B5EF4-FFF2-40B4-BE49-F238E27FC236}">
              <a16:creationId xmlns:a16="http://schemas.microsoft.com/office/drawing/2014/main" id="{CAB94CBB-04B3-45D9-8F2F-B04F080E702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099" name="Text Box 1">
          <a:extLst>
            <a:ext uri="{FF2B5EF4-FFF2-40B4-BE49-F238E27FC236}">
              <a16:creationId xmlns:a16="http://schemas.microsoft.com/office/drawing/2014/main" id="{69D15522-D6DE-4073-8B7E-C24B6C7CA0C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100" name="Text Box 1">
          <a:extLst>
            <a:ext uri="{FF2B5EF4-FFF2-40B4-BE49-F238E27FC236}">
              <a16:creationId xmlns:a16="http://schemas.microsoft.com/office/drawing/2014/main" id="{5D5126B0-C777-4790-B2C7-0DB188EE231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01" name="Text Box 1">
          <a:extLst>
            <a:ext uri="{FF2B5EF4-FFF2-40B4-BE49-F238E27FC236}">
              <a16:creationId xmlns:a16="http://schemas.microsoft.com/office/drawing/2014/main" id="{A13F0705-DA3F-4004-96F1-66E8C32EDDF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02" name="Text Box 1">
          <a:extLst>
            <a:ext uri="{FF2B5EF4-FFF2-40B4-BE49-F238E27FC236}">
              <a16:creationId xmlns:a16="http://schemas.microsoft.com/office/drawing/2014/main" id="{708C9AFB-1C12-425B-8E69-A225D01451C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03" name="Text Box 1">
          <a:extLst>
            <a:ext uri="{FF2B5EF4-FFF2-40B4-BE49-F238E27FC236}">
              <a16:creationId xmlns:a16="http://schemas.microsoft.com/office/drawing/2014/main" id="{6F44959E-C113-4FA2-BF03-13593359C54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04" name="Text Box 1">
          <a:extLst>
            <a:ext uri="{FF2B5EF4-FFF2-40B4-BE49-F238E27FC236}">
              <a16:creationId xmlns:a16="http://schemas.microsoft.com/office/drawing/2014/main" id="{021326E7-1077-492B-BAE0-5C584554998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05" name="Text Box 1">
          <a:extLst>
            <a:ext uri="{FF2B5EF4-FFF2-40B4-BE49-F238E27FC236}">
              <a16:creationId xmlns:a16="http://schemas.microsoft.com/office/drawing/2014/main" id="{76572B81-C695-4749-BD4A-18497209A75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06" name="Text Box 1">
          <a:extLst>
            <a:ext uri="{FF2B5EF4-FFF2-40B4-BE49-F238E27FC236}">
              <a16:creationId xmlns:a16="http://schemas.microsoft.com/office/drawing/2014/main" id="{8548E384-02A0-4772-89D9-10883D103B2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07" name="Text Box 1">
          <a:extLst>
            <a:ext uri="{FF2B5EF4-FFF2-40B4-BE49-F238E27FC236}">
              <a16:creationId xmlns:a16="http://schemas.microsoft.com/office/drawing/2014/main" id="{DF03942A-263B-4D47-ACA2-49C2D94FF86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08" name="Text Box 1">
          <a:extLst>
            <a:ext uri="{FF2B5EF4-FFF2-40B4-BE49-F238E27FC236}">
              <a16:creationId xmlns:a16="http://schemas.microsoft.com/office/drawing/2014/main" id="{4096440D-3E14-4E94-B6B4-BEC72F92944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09" name="Text Box 1">
          <a:extLst>
            <a:ext uri="{FF2B5EF4-FFF2-40B4-BE49-F238E27FC236}">
              <a16:creationId xmlns:a16="http://schemas.microsoft.com/office/drawing/2014/main" id="{100685B6-8230-47E9-A945-A563BC99316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10" name="Text Box 1">
          <a:extLst>
            <a:ext uri="{FF2B5EF4-FFF2-40B4-BE49-F238E27FC236}">
              <a16:creationId xmlns:a16="http://schemas.microsoft.com/office/drawing/2014/main" id="{6B2A9587-C10B-49CD-BFAF-D969220E02C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11" name="Text Box 1">
          <a:extLst>
            <a:ext uri="{FF2B5EF4-FFF2-40B4-BE49-F238E27FC236}">
              <a16:creationId xmlns:a16="http://schemas.microsoft.com/office/drawing/2014/main" id="{5D7F78D0-054B-409C-9807-6E0FADE9164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12" name="Text Box 1">
          <a:extLst>
            <a:ext uri="{FF2B5EF4-FFF2-40B4-BE49-F238E27FC236}">
              <a16:creationId xmlns:a16="http://schemas.microsoft.com/office/drawing/2014/main" id="{B7C7AADB-74AE-47E3-BF95-A64413C5A45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13" name="Text Box 1">
          <a:extLst>
            <a:ext uri="{FF2B5EF4-FFF2-40B4-BE49-F238E27FC236}">
              <a16:creationId xmlns:a16="http://schemas.microsoft.com/office/drawing/2014/main" id="{7CD96439-11B9-4FE0-90C9-FD2FB5D4DEA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14" name="Text Box 1">
          <a:extLst>
            <a:ext uri="{FF2B5EF4-FFF2-40B4-BE49-F238E27FC236}">
              <a16:creationId xmlns:a16="http://schemas.microsoft.com/office/drawing/2014/main" id="{77D9577E-ECB7-4F01-8CD7-34F137E3D5C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15" name="Text Box 1">
          <a:extLst>
            <a:ext uri="{FF2B5EF4-FFF2-40B4-BE49-F238E27FC236}">
              <a16:creationId xmlns:a16="http://schemas.microsoft.com/office/drawing/2014/main" id="{84A4B502-DB3D-4614-A5BA-7FDA3AB1479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16" name="Text Box 1">
          <a:extLst>
            <a:ext uri="{FF2B5EF4-FFF2-40B4-BE49-F238E27FC236}">
              <a16:creationId xmlns:a16="http://schemas.microsoft.com/office/drawing/2014/main" id="{34C03CD6-83A1-479E-A00B-BE685E854B4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17" name="Text Box 1">
          <a:extLst>
            <a:ext uri="{FF2B5EF4-FFF2-40B4-BE49-F238E27FC236}">
              <a16:creationId xmlns:a16="http://schemas.microsoft.com/office/drawing/2014/main" id="{E42F4234-2AFC-413A-A191-72B646FEB16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18" name="Text Box 1">
          <a:extLst>
            <a:ext uri="{FF2B5EF4-FFF2-40B4-BE49-F238E27FC236}">
              <a16:creationId xmlns:a16="http://schemas.microsoft.com/office/drawing/2014/main" id="{E68EDE6F-FCED-4141-9979-C713803C3A8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19" name="Text Box 1">
          <a:extLst>
            <a:ext uri="{FF2B5EF4-FFF2-40B4-BE49-F238E27FC236}">
              <a16:creationId xmlns:a16="http://schemas.microsoft.com/office/drawing/2014/main" id="{F5B7BB7F-EAB5-47CC-9055-74F2C4A7B89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20" name="Text Box 1">
          <a:extLst>
            <a:ext uri="{FF2B5EF4-FFF2-40B4-BE49-F238E27FC236}">
              <a16:creationId xmlns:a16="http://schemas.microsoft.com/office/drawing/2014/main" id="{DC73064B-914C-41E9-9004-0D1553D81C0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21" name="Text Box 1">
          <a:extLst>
            <a:ext uri="{FF2B5EF4-FFF2-40B4-BE49-F238E27FC236}">
              <a16:creationId xmlns:a16="http://schemas.microsoft.com/office/drawing/2014/main" id="{3D396E04-72F3-4C76-8F56-19510E0A0A2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22" name="Text Box 1">
          <a:extLst>
            <a:ext uri="{FF2B5EF4-FFF2-40B4-BE49-F238E27FC236}">
              <a16:creationId xmlns:a16="http://schemas.microsoft.com/office/drawing/2014/main" id="{4FA16B31-BF71-42C5-9ED2-2BAD63A8983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23" name="Text Box 1">
          <a:extLst>
            <a:ext uri="{FF2B5EF4-FFF2-40B4-BE49-F238E27FC236}">
              <a16:creationId xmlns:a16="http://schemas.microsoft.com/office/drawing/2014/main" id="{BBCCF5AD-8378-4D14-857A-A28FB785CB0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24" name="Text Box 1">
          <a:extLst>
            <a:ext uri="{FF2B5EF4-FFF2-40B4-BE49-F238E27FC236}">
              <a16:creationId xmlns:a16="http://schemas.microsoft.com/office/drawing/2014/main" id="{E6DC9976-FB65-4AD1-A230-B7ADE0C50CA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25" name="Text Box 1">
          <a:extLst>
            <a:ext uri="{FF2B5EF4-FFF2-40B4-BE49-F238E27FC236}">
              <a16:creationId xmlns:a16="http://schemas.microsoft.com/office/drawing/2014/main" id="{E2261536-6A68-484E-9182-6CFC272E586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26" name="Text Box 1">
          <a:extLst>
            <a:ext uri="{FF2B5EF4-FFF2-40B4-BE49-F238E27FC236}">
              <a16:creationId xmlns:a16="http://schemas.microsoft.com/office/drawing/2014/main" id="{137AA266-EDBB-4EC6-A93D-6E0A29A4F9A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27" name="Text Box 1">
          <a:extLst>
            <a:ext uri="{FF2B5EF4-FFF2-40B4-BE49-F238E27FC236}">
              <a16:creationId xmlns:a16="http://schemas.microsoft.com/office/drawing/2014/main" id="{73297B51-E0E5-49CA-9295-2CA3D88657F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28" name="Text Box 1">
          <a:extLst>
            <a:ext uri="{FF2B5EF4-FFF2-40B4-BE49-F238E27FC236}">
              <a16:creationId xmlns:a16="http://schemas.microsoft.com/office/drawing/2014/main" id="{46BBCE95-76C4-44EE-AE1A-AE92ED0AD27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29" name="Text Box 1">
          <a:extLst>
            <a:ext uri="{FF2B5EF4-FFF2-40B4-BE49-F238E27FC236}">
              <a16:creationId xmlns:a16="http://schemas.microsoft.com/office/drawing/2014/main" id="{F3C6CF84-D360-410B-8DCA-F19EE0A98DD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30" name="Text Box 1">
          <a:extLst>
            <a:ext uri="{FF2B5EF4-FFF2-40B4-BE49-F238E27FC236}">
              <a16:creationId xmlns:a16="http://schemas.microsoft.com/office/drawing/2014/main" id="{C6B905A3-8A50-4543-A8F4-D046119B28B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31" name="Text Box 1">
          <a:extLst>
            <a:ext uri="{FF2B5EF4-FFF2-40B4-BE49-F238E27FC236}">
              <a16:creationId xmlns:a16="http://schemas.microsoft.com/office/drawing/2014/main" id="{517D6547-17C0-4E82-B174-767DDD58AE8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32" name="Text Box 1">
          <a:extLst>
            <a:ext uri="{FF2B5EF4-FFF2-40B4-BE49-F238E27FC236}">
              <a16:creationId xmlns:a16="http://schemas.microsoft.com/office/drawing/2014/main" id="{2C4622B5-B9D1-4D3F-87F0-D3D2C99E8D5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33" name="Text Box 1">
          <a:extLst>
            <a:ext uri="{FF2B5EF4-FFF2-40B4-BE49-F238E27FC236}">
              <a16:creationId xmlns:a16="http://schemas.microsoft.com/office/drawing/2014/main" id="{DC4D6466-51B3-4587-B25E-3B9E249CADE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34" name="Text Box 1">
          <a:extLst>
            <a:ext uri="{FF2B5EF4-FFF2-40B4-BE49-F238E27FC236}">
              <a16:creationId xmlns:a16="http://schemas.microsoft.com/office/drawing/2014/main" id="{3C53FC3E-DA5F-4636-B91B-EDF2201CF58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35" name="Text Box 1">
          <a:extLst>
            <a:ext uri="{FF2B5EF4-FFF2-40B4-BE49-F238E27FC236}">
              <a16:creationId xmlns:a16="http://schemas.microsoft.com/office/drawing/2014/main" id="{88F20840-35F4-451A-B3F6-3DAB3002DAF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36" name="Text Box 1">
          <a:extLst>
            <a:ext uri="{FF2B5EF4-FFF2-40B4-BE49-F238E27FC236}">
              <a16:creationId xmlns:a16="http://schemas.microsoft.com/office/drawing/2014/main" id="{078D70EE-E0E1-4262-A096-4E99A542703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37" name="Text Box 1">
          <a:extLst>
            <a:ext uri="{FF2B5EF4-FFF2-40B4-BE49-F238E27FC236}">
              <a16:creationId xmlns:a16="http://schemas.microsoft.com/office/drawing/2014/main" id="{36903D42-639C-4137-A4E8-D49857425D6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38" name="Text Box 1">
          <a:extLst>
            <a:ext uri="{FF2B5EF4-FFF2-40B4-BE49-F238E27FC236}">
              <a16:creationId xmlns:a16="http://schemas.microsoft.com/office/drawing/2014/main" id="{6DE5122B-6664-4D29-9E86-0E79F1ADB67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39" name="Text Box 1">
          <a:extLst>
            <a:ext uri="{FF2B5EF4-FFF2-40B4-BE49-F238E27FC236}">
              <a16:creationId xmlns:a16="http://schemas.microsoft.com/office/drawing/2014/main" id="{0038A84F-651A-4969-BCF5-73B52F06816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40" name="Text Box 1">
          <a:extLst>
            <a:ext uri="{FF2B5EF4-FFF2-40B4-BE49-F238E27FC236}">
              <a16:creationId xmlns:a16="http://schemas.microsoft.com/office/drawing/2014/main" id="{02B1DBBD-3269-4CD5-8A7B-2A1A69EB3F8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41" name="Text Box 1">
          <a:extLst>
            <a:ext uri="{FF2B5EF4-FFF2-40B4-BE49-F238E27FC236}">
              <a16:creationId xmlns:a16="http://schemas.microsoft.com/office/drawing/2014/main" id="{98A51708-1EA8-44E6-972E-94F4DE86261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42" name="Text Box 1">
          <a:extLst>
            <a:ext uri="{FF2B5EF4-FFF2-40B4-BE49-F238E27FC236}">
              <a16:creationId xmlns:a16="http://schemas.microsoft.com/office/drawing/2014/main" id="{FCC1F202-A61B-45F4-B0E5-31954F83543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43" name="Text Box 1">
          <a:extLst>
            <a:ext uri="{FF2B5EF4-FFF2-40B4-BE49-F238E27FC236}">
              <a16:creationId xmlns:a16="http://schemas.microsoft.com/office/drawing/2014/main" id="{E9BC57E2-7590-4D7A-A750-832548BD95F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44" name="Text Box 1">
          <a:extLst>
            <a:ext uri="{FF2B5EF4-FFF2-40B4-BE49-F238E27FC236}">
              <a16:creationId xmlns:a16="http://schemas.microsoft.com/office/drawing/2014/main" id="{BB9BB31F-0342-485F-9EB3-7D804A43415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45" name="Text Box 1">
          <a:extLst>
            <a:ext uri="{FF2B5EF4-FFF2-40B4-BE49-F238E27FC236}">
              <a16:creationId xmlns:a16="http://schemas.microsoft.com/office/drawing/2014/main" id="{39352F2A-F79C-446D-9326-54A0C00CFBE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46" name="Text Box 1">
          <a:extLst>
            <a:ext uri="{FF2B5EF4-FFF2-40B4-BE49-F238E27FC236}">
              <a16:creationId xmlns:a16="http://schemas.microsoft.com/office/drawing/2014/main" id="{8D9B1A26-65EF-49AA-9ED4-BE66C0FD739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47" name="Text Box 1">
          <a:extLst>
            <a:ext uri="{FF2B5EF4-FFF2-40B4-BE49-F238E27FC236}">
              <a16:creationId xmlns:a16="http://schemas.microsoft.com/office/drawing/2014/main" id="{F14D2E2A-60E6-443A-86FD-E95040394C8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48" name="Text Box 1">
          <a:extLst>
            <a:ext uri="{FF2B5EF4-FFF2-40B4-BE49-F238E27FC236}">
              <a16:creationId xmlns:a16="http://schemas.microsoft.com/office/drawing/2014/main" id="{2F36EEFE-8CB7-4075-A393-FFFF305B2B6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49" name="Text Box 1">
          <a:extLst>
            <a:ext uri="{FF2B5EF4-FFF2-40B4-BE49-F238E27FC236}">
              <a16:creationId xmlns:a16="http://schemas.microsoft.com/office/drawing/2014/main" id="{8BCBE0AD-5DE5-4FEE-B642-3935EE8F712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50" name="Text Box 1">
          <a:extLst>
            <a:ext uri="{FF2B5EF4-FFF2-40B4-BE49-F238E27FC236}">
              <a16:creationId xmlns:a16="http://schemas.microsoft.com/office/drawing/2014/main" id="{DEE47848-ECFD-4C4F-A3D5-937E453B30F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51" name="Text Box 1">
          <a:extLst>
            <a:ext uri="{FF2B5EF4-FFF2-40B4-BE49-F238E27FC236}">
              <a16:creationId xmlns:a16="http://schemas.microsoft.com/office/drawing/2014/main" id="{DB22C8C1-476F-41DF-A55A-7CB230034B3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52" name="Text Box 1">
          <a:extLst>
            <a:ext uri="{FF2B5EF4-FFF2-40B4-BE49-F238E27FC236}">
              <a16:creationId xmlns:a16="http://schemas.microsoft.com/office/drawing/2014/main" id="{66DE5D0E-117A-4089-9B32-5118D91E3C0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53" name="Text Box 1">
          <a:extLst>
            <a:ext uri="{FF2B5EF4-FFF2-40B4-BE49-F238E27FC236}">
              <a16:creationId xmlns:a16="http://schemas.microsoft.com/office/drawing/2014/main" id="{A93C0AB6-53BB-4C09-8704-6155DC5DA2F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54" name="Text Box 1">
          <a:extLst>
            <a:ext uri="{FF2B5EF4-FFF2-40B4-BE49-F238E27FC236}">
              <a16:creationId xmlns:a16="http://schemas.microsoft.com/office/drawing/2014/main" id="{0AFA03A3-94D9-4E70-94D9-0D2A7EBA663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55" name="Text Box 1">
          <a:extLst>
            <a:ext uri="{FF2B5EF4-FFF2-40B4-BE49-F238E27FC236}">
              <a16:creationId xmlns:a16="http://schemas.microsoft.com/office/drawing/2014/main" id="{7C5F7B0B-EDA6-45B7-ABA2-216DAD7068C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7F7C4B57-78F6-4BA1-8F51-6022580FB82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57" name="Text Box 1">
          <a:extLst>
            <a:ext uri="{FF2B5EF4-FFF2-40B4-BE49-F238E27FC236}">
              <a16:creationId xmlns:a16="http://schemas.microsoft.com/office/drawing/2014/main" id="{47E7DB7E-95F7-45A1-AFA5-874D35CC2B9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58" name="Text Box 1">
          <a:extLst>
            <a:ext uri="{FF2B5EF4-FFF2-40B4-BE49-F238E27FC236}">
              <a16:creationId xmlns:a16="http://schemas.microsoft.com/office/drawing/2014/main" id="{2BA82F32-E857-4186-BCA7-C7437FCE35D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59" name="Text Box 1">
          <a:extLst>
            <a:ext uri="{FF2B5EF4-FFF2-40B4-BE49-F238E27FC236}">
              <a16:creationId xmlns:a16="http://schemas.microsoft.com/office/drawing/2014/main" id="{C3B3D4A1-8053-47FB-9D12-F41753FC6EB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60" name="Text Box 1">
          <a:extLst>
            <a:ext uri="{FF2B5EF4-FFF2-40B4-BE49-F238E27FC236}">
              <a16:creationId xmlns:a16="http://schemas.microsoft.com/office/drawing/2014/main" id="{0ADF2FBC-9477-4B0B-98EC-5FA6CB66945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61" name="Text Box 1">
          <a:extLst>
            <a:ext uri="{FF2B5EF4-FFF2-40B4-BE49-F238E27FC236}">
              <a16:creationId xmlns:a16="http://schemas.microsoft.com/office/drawing/2014/main" id="{1E485075-335F-4723-8BDC-C001A23F815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62" name="Text Box 1">
          <a:extLst>
            <a:ext uri="{FF2B5EF4-FFF2-40B4-BE49-F238E27FC236}">
              <a16:creationId xmlns:a16="http://schemas.microsoft.com/office/drawing/2014/main" id="{7090B83B-2B52-4136-96D9-24ABD77610B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63" name="Text Box 1">
          <a:extLst>
            <a:ext uri="{FF2B5EF4-FFF2-40B4-BE49-F238E27FC236}">
              <a16:creationId xmlns:a16="http://schemas.microsoft.com/office/drawing/2014/main" id="{5CC618C8-FBCE-4A44-9393-C4318FBC372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64" name="Text Box 1">
          <a:extLst>
            <a:ext uri="{FF2B5EF4-FFF2-40B4-BE49-F238E27FC236}">
              <a16:creationId xmlns:a16="http://schemas.microsoft.com/office/drawing/2014/main" id="{9353D9A3-3B3B-4A18-8E95-1E880A870C8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65" name="Text Box 1">
          <a:extLst>
            <a:ext uri="{FF2B5EF4-FFF2-40B4-BE49-F238E27FC236}">
              <a16:creationId xmlns:a16="http://schemas.microsoft.com/office/drawing/2014/main" id="{221C8E2B-CFBE-4236-87E0-3AF239A4BE9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66" name="Text Box 1">
          <a:extLst>
            <a:ext uri="{FF2B5EF4-FFF2-40B4-BE49-F238E27FC236}">
              <a16:creationId xmlns:a16="http://schemas.microsoft.com/office/drawing/2014/main" id="{D2C8B66D-F137-4759-8A1F-651D8C03139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67" name="Text Box 1">
          <a:extLst>
            <a:ext uri="{FF2B5EF4-FFF2-40B4-BE49-F238E27FC236}">
              <a16:creationId xmlns:a16="http://schemas.microsoft.com/office/drawing/2014/main" id="{3DB56FF1-A237-4A2A-8E72-4AA137FDCFE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68" name="Text Box 1">
          <a:extLst>
            <a:ext uri="{FF2B5EF4-FFF2-40B4-BE49-F238E27FC236}">
              <a16:creationId xmlns:a16="http://schemas.microsoft.com/office/drawing/2014/main" id="{1DF967BE-37F4-43E5-8369-3BB558F0694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69" name="Text Box 1">
          <a:extLst>
            <a:ext uri="{FF2B5EF4-FFF2-40B4-BE49-F238E27FC236}">
              <a16:creationId xmlns:a16="http://schemas.microsoft.com/office/drawing/2014/main" id="{6675910D-9CF8-4ECC-B721-2376B139B93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70" name="Text Box 1">
          <a:extLst>
            <a:ext uri="{FF2B5EF4-FFF2-40B4-BE49-F238E27FC236}">
              <a16:creationId xmlns:a16="http://schemas.microsoft.com/office/drawing/2014/main" id="{756B72E3-DB35-4A4E-A2CB-D4B7CBB4610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71" name="Text Box 1">
          <a:extLst>
            <a:ext uri="{FF2B5EF4-FFF2-40B4-BE49-F238E27FC236}">
              <a16:creationId xmlns:a16="http://schemas.microsoft.com/office/drawing/2014/main" id="{28CBF012-F1FA-41B1-B642-FE094A0E8C2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72" name="Text Box 1">
          <a:extLst>
            <a:ext uri="{FF2B5EF4-FFF2-40B4-BE49-F238E27FC236}">
              <a16:creationId xmlns:a16="http://schemas.microsoft.com/office/drawing/2014/main" id="{8DDD0EB6-3E81-43F3-A112-A058B71FEB8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73" name="Text Box 1">
          <a:extLst>
            <a:ext uri="{FF2B5EF4-FFF2-40B4-BE49-F238E27FC236}">
              <a16:creationId xmlns:a16="http://schemas.microsoft.com/office/drawing/2014/main" id="{16194EBE-719B-4701-9D59-94E0BF2E090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74" name="Text Box 1">
          <a:extLst>
            <a:ext uri="{FF2B5EF4-FFF2-40B4-BE49-F238E27FC236}">
              <a16:creationId xmlns:a16="http://schemas.microsoft.com/office/drawing/2014/main" id="{8957F7F6-9C2E-45EE-8DDA-CE8CCF2EA7F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75" name="Text Box 1">
          <a:extLst>
            <a:ext uri="{FF2B5EF4-FFF2-40B4-BE49-F238E27FC236}">
              <a16:creationId xmlns:a16="http://schemas.microsoft.com/office/drawing/2014/main" id="{AE4CBE7F-4E90-4AAD-A724-501DEA155D4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76" name="Text Box 1">
          <a:extLst>
            <a:ext uri="{FF2B5EF4-FFF2-40B4-BE49-F238E27FC236}">
              <a16:creationId xmlns:a16="http://schemas.microsoft.com/office/drawing/2014/main" id="{428583AC-B9D3-4177-94EF-000268868AB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177" name="Text Box 1">
          <a:extLst>
            <a:ext uri="{FF2B5EF4-FFF2-40B4-BE49-F238E27FC236}">
              <a16:creationId xmlns:a16="http://schemas.microsoft.com/office/drawing/2014/main" id="{93BF8172-6160-4B50-AD34-5D63335C90E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178" name="Text Box 1">
          <a:extLst>
            <a:ext uri="{FF2B5EF4-FFF2-40B4-BE49-F238E27FC236}">
              <a16:creationId xmlns:a16="http://schemas.microsoft.com/office/drawing/2014/main" id="{19208D4E-2125-4F24-A430-468368F1603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79" name="Text Box 1">
          <a:extLst>
            <a:ext uri="{FF2B5EF4-FFF2-40B4-BE49-F238E27FC236}">
              <a16:creationId xmlns:a16="http://schemas.microsoft.com/office/drawing/2014/main" id="{8BD29A0E-CD3B-4CE2-AAB2-7968AEE05A0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180" name="Text Box 1">
          <a:extLst>
            <a:ext uri="{FF2B5EF4-FFF2-40B4-BE49-F238E27FC236}">
              <a16:creationId xmlns:a16="http://schemas.microsoft.com/office/drawing/2014/main" id="{3CFCBE2B-77FE-460D-893B-C29FBCF3D82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81" name="Text Box 1">
          <a:extLst>
            <a:ext uri="{FF2B5EF4-FFF2-40B4-BE49-F238E27FC236}">
              <a16:creationId xmlns:a16="http://schemas.microsoft.com/office/drawing/2014/main" id="{7403B519-A7F1-40B4-9E75-EDF1A9C11B7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182" name="Text Box 1">
          <a:extLst>
            <a:ext uri="{FF2B5EF4-FFF2-40B4-BE49-F238E27FC236}">
              <a16:creationId xmlns:a16="http://schemas.microsoft.com/office/drawing/2014/main" id="{1FA2A855-90B1-45C1-A9BD-F65E7ACBE95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83" name="Text Box 1">
          <a:extLst>
            <a:ext uri="{FF2B5EF4-FFF2-40B4-BE49-F238E27FC236}">
              <a16:creationId xmlns:a16="http://schemas.microsoft.com/office/drawing/2014/main" id="{28E3F20C-831A-4B71-80DD-87230ACF0CE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184" name="Text Box 1">
          <a:extLst>
            <a:ext uri="{FF2B5EF4-FFF2-40B4-BE49-F238E27FC236}">
              <a16:creationId xmlns:a16="http://schemas.microsoft.com/office/drawing/2014/main" id="{55EA33BE-C340-47CA-959F-37D5523F714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85" name="Text Box 1">
          <a:extLst>
            <a:ext uri="{FF2B5EF4-FFF2-40B4-BE49-F238E27FC236}">
              <a16:creationId xmlns:a16="http://schemas.microsoft.com/office/drawing/2014/main" id="{E2EF4EFA-B5C4-44BD-9DB4-3CD733575F1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186" name="Text Box 1">
          <a:extLst>
            <a:ext uri="{FF2B5EF4-FFF2-40B4-BE49-F238E27FC236}">
              <a16:creationId xmlns:a16="http://schemas.microsoft.com/office/drawing/2014/main" id="{C9B9586F-8D58-4ECC-A3E9-BB0F1DFEACB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87" name="Text Box 1">
          <a:extLst>
            <a:ext uri="{FF2B5EF4-FFF2-40B4-BE49-F238E27FC236}">
              <a16:creationId xmlns:a16="http://schemas.microsoft.com/office/drawing/2014/main" id="{D1BC7BFF-72D6-4007-930C-ADCCDB20139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188" name="Text Box 1">
          <a:extLst>
            <a:ext uri="{FF2B5EF4-FFF2-40B4-BE49-F238E27FC236}">
              <a16:creationId xmlns:a16="http://schemas.microsoft.com/office/drawing/2014/main" id="{2B841D44-25D6-4546-A574-B8E54780489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89" name="Text Box 1">
          <a:extLst>
            <a:ext uri="{FF2B5EF4-FFF2-40B4-BE49-F238E27FC236}">
              <a16:creationId xmlns:a16="http://schemas.microsoft.com/office/drawing/2014/main" id="{53BF49AC-EFDB-4F98-9E54-58F4AE9335B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90" name="Text Box 1">
          <a:extLst>
            <a:ext uri="{FF2B5EF4-FFF2-40B4-BE49-F238E27FC236}">
              <a16:creationId xmlns:a16="http://schemas.microsoft.com/office/drawing/2014/main" id="{1BE83624-A3D6-4025-9EF7-52C11DD1A2A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91" name="Text Box 1">
          <a:extLst>
            <a:ext uri="{FF2B5EF4-FFF2-40B4-BE49-F238E27FC236}">
              <a16:creationId xmlns:a16="http://schemas.microsoft.com/office/drawing/2014/main" id="{B797C86C-0561-41DC-8933-583BA1C64EF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92" name="Text Box 1">
          <a:extLst>
            <a:ext uri="{FF2B5EF4-FFF2-40B4-BE49-F238E27FC236}">
              <a16:creationId xmlns:a16="http://schemas.microsoft.com/office/drawing/2014/main" id="{131F026D-4678-47A4-AEBA-FEA383160A8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93" name="Text Box 1">
          <a:extLst>
            <a:ext uri="{FF2B5EF4-FFF2-40B4-BE49-F238E27FC236}">
              <a16:creationId xmlns:a16="http://schemas.microsoft.com/office/drawing/2014/main" id="{ECA14C74-48AE-4489-AF74-ABB75474FA7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194" name="Text Box 1">
          <a:extLst>
            <a:ext uri="{FF2B5EF4-FFF2-40B4-BE49-F238E27FC236}">
              <a16:creationId xmlns:a16="http://schemas.microsoft.com/office/drawing/2014/main" id="{CD9C81CB-1ECB-4598-A8AC-11A40924F8B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95" name="Text Box 1">
          <a:extLst>
            <a:ext uri="{FF2B5EF4-FFF2-40B4-BE49-F238E27FC236}">
              <a16:creationId xmlns:a16="http://schemas.microsoft.com/office/drawing/2014/main" id="{E02A2A91-3DEC-47B6-9791-D82CEA27B01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196" name="Text Box 1">
          <a:extLst>
            <a:ext uri="{FF2B5EF4-FFF2-40B4-BE49-F238E27FC236}">
              <a16:creationId xmlns:a16="http://schemas.microsoft.com/office/drawing/2014/main" id="{7CE58124-D679-466E-8B7E-3BC19E46034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197" name="Text Box 1">
          <a:extLst>
            <a:ext uri="{FF2B5EF4-FFF2-40B4-BE49-F238E27FC236}">
              <a16:creationId xmlns:a16="http://schemas.microsoft.com/office/drawing/2014/main" id="{BF00F4CE-8248-4AC4-B9CD-F642B9B8A2F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98" name="Text Box 1">
          <a:extLst>
            <a:ext uri="{FF2B5EF4-FFF2-40B4-BE49-F238E27FC236}">
              <a16:creationId xmlns:a16="http://schemas.microsoft.com/office/drawing/2014/main" id="{BDADF34F-4641-48F5-981B-3508FE7C425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199" name="Text Box 1">
          <a:extLst>
            <a:ext uri="{FF2B5EF4-FFF2-40B4-BE49-F238E27FC236}">
              <a16:creationId xmlns:a16="http://schemas.microsoft.com/office/drawing/2014/main" id="{8E435F29-60F8-47A5-888B-7D53030AF07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00" name="Text Box 1">
          <a:extLst>
            <a:ext uri="{FF2B5EF4-FFF2-40B4-BE49-F238E27FC236}">
              <a16:creationId xmlns:a16="http://schemas.microsoft.com/office/drawing/2014/main" id="{559D1944-6179-4542-8D49-DCDE4C59ED4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01" name="Text Box 1">
          <a:extLst>
            <a:ext uri="{FF2B5EF4-FFF2-40B4-BE49-F238E27FC236}">
              <a16:creationId xmlns:a16="http://schemas.microsoft.com/office/drawing/2014/main" id="{5DB9FB5E-9A21-4831-B489-8572487305E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02" name="Text Box 1">
          <a:extLst>
            <a:ext uri="{FF2B5EF4-FFF2-40B4-BE49-F238E27FC236}">
              <a16:creationId xmlns:a16="http://schemas.microsoft.com/office/drawing/2014/main" id="{DE11815C-B7BF-444C-B43D-1BC11ED8B10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03" name="Text Box 1">
          <a:extLst>
            <a:ext uri="{FF2B5EF4-FFF2-40B4-BE49-F238E27FC236}">
              <a16:creationId xmlns:a16="http://schemas.microsoft.com/office/drawing/2014/main" id="{E5467E8E-8927-4DC0-8E24-797A0FC76C7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04" name="Text Box 1">
          <a:extLst>
            <a:ext uri="{FF2B5EF4-FFF2-40B4-BE49-F238E27FC236}">
              <a16:creationId xmlns:a16="http://schemas.microsoft.com/office/drawing/2014/main" id="{181E89A1-C60C-4A4D-B173-0C68F67A0CB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05" name="Text Box 1">
          <a:extLst>
            <a:ext uri="{FF2B5EF4-FFF2-40B4-BE49-F238E27FC236}">
              <a16:creationId xmlns:a16="http://schemas.microsoft.com/office/drawing/2014/main" id="{CC4478E9-256A-41EE-9A36-453E1DA7F39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06" name="Text Box 1">
          <a:extLst>
            <a:ext uri="{FF2B5EF4-FFF2-40B4-BE49-F238E27FC236}">
              <a16:creationId xmlns:a16="http://schemas.microsoft.com/office/drawing/2014/main" id="{54385E05-B9B8-40F7-BE37-5EF2DDC2460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07" name="Text Box 1">
          <a:extLst>
            <a:ext uri="{FF2B5EF4-FFF2-40B4-BE49-F238E27FC236}">
              <a16:creationId xmlns:a16="http://schemas.microsoft.com/office/drawing/2014/main" id="{490BDC3B-D468-446E-9DC1-F784AD1AD0F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08" name="Text Box 1">
          <a:extLst>
            <a:ext uri="{FF2B5EF4-FFF2-40B4-BE49-F238E27FC236}">
              <a16:creationId xmlns:a16="http://schemas.microsoft.com/office/drawing/2014/main" id="{8D4C849A-3224-495B-9309-46F09857217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09" name="Text Box 1">
          <a:extLst>
            <a:ext uri="{FF2B5EF4-FFF2-40B4-BE49-F238E27FC236}">
              <a16:creationId xmlns:a16="http://schemas.microsoft.com/office/drawing/2014/main" id="{195DEF5C-B2BF-4A2A-88DA-EDA0F209821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10" name="Text Box 1">
          <a:extLst>
            <a:ext uri="{FF2B5EF4-FFF2-40B4-BE49-F238E27FC236}">
              <a16:creationId xmlns:a16="http://schemas.microsoft.com/office/drawing/2014/main" id="{EE88E59C-BF36-4BE7-A587-0A53C9C290F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11" name="Text Box 1">
          <a:extLst>
            <a:ext uri="{FF2B5EF4-FFF2-40B4-BE49-F238E27FC236}">
              <a16:creationId xmlns:a16="http://schemas.microsoft.com/office/drawing/2014/main" id="{E75ACF0A-04F0-49E3-B7BD-2FAD470DCB5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12" name="Text Box 1">
          <a:extLst>
            <a:ext uri="{FF2B5EF4-FFF2-40B4-BE49-F238E27FC236}">
              <a16:creationId xmlns:a16="http://schemas.microsoft.com/office/drawing/2014/main" id="{11E2F013-9289-45BB-A65F-BEE931470CD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13" name="Text Box 1">
          <a:extLst>
            <a:ext uri="{FF2B5EF4-FFF2-40B4-BE49-F238E27FC236}">
              <a16:creationId xmlns:a16="http://schemas.microsoft.com/office/drawing/2014/main" id="{5E1785A3-6EC0-407C-AB1F-AB6C4ABADA1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14" name="Text Box 1">
          <a:extLst>
            <a:ext uri="{FF2B5EF4-FFF2-40B4-BE49-F238E27FC236}">
              <a16:creationId xmlns:a16="http://schemas.microsoft.com/office/drawing/2014/main" id="{EE53DE22-2B18-4AB2-839F-46E1A1B3F12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15" name="Text Box 1">
          <a:extLst>
            <a:ext uri="{FF2B5EF4-FFF2-40B4-BE49-F238E27FC236}">
              <a16:creationId xmlns:a16="http://schemas.microsoft.com/office/drawing/2014/main" id="{0616E2D7-60EE-4148-91DD-EC045B837C5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16" name="Text Box 1">
          <a:extLst>
            <a:ext uri="{FF2B5EF4-FFF2-40B4-BE49-F238E27FC236}">
              <a16:creationId xmlns:a16="http://schemas.microsoft.com/office/drawing/2014/main" id="{3957666E-7F04-4161-AEDA-3284C514DDB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17" name="Text Box 1">
          <a:extLst>
            <a:ext uri="{FF2B5EF4-FFF2-40B4-BE49-F238E27FC236}">
              <a16:creationId xmlns:a16="http://schemas.microsoft.com/office/drawing/2014/main" id="{C3346344-F658-4CA7-BF2A-A72A56B4B6C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18" name="Text Box 1">
          <a:extLst>
            <a:ext uri="{FF2B5EF4-FFF2-40B4-BE49-F238E27FC236}">
              <a16:creationId xmlns:a16="http://schemas.microsoft.com/office/drawing/2014/main" id="{586A98C0-2541-4DC3-B754-B9FA92A45D0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19" name="Text Box 1">
          <a:extLst>
            <a:ext uri="{FF2B5EF4-FFF2-40B4-BE49-F238E27FC236}">
              <a16:creationId xmlns:a16="http://schemas.microsoft.com/office/drawing/2014/main" id="{845557A2-F9DD-4F3B-86AC-2DE9E551D81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20" name="Text Box 1">
          <a:extLst>
            <a:ext uri="{FF2B5EF4-FFF2-40B4-BE49-F238E27FC236}">
              <a16:creationId xmlns:a16="http://schemas.microsoft.com/office/drawing/2014/main" id="{FC096D42-C363-4712-8BC6-53329D5D197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21" name="Text Box 1">
          <a:extLst>
            <a:ext uri="{FF2B5EF4-FFF2-40B4-BE49-F238E27FC236}">
              <a16:creationId xmlns:a16="http://schemas.microsoft.com/office/drawing/2014/main" id="{6EA2C610-CDDD-4263-9E6A-D7D67EB8567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22" name="Text Box 1">
          <a:extLst>
            <a:ext uri="{FF2B5EF4-FFF2-40B4-BE49-F238E27FC236}">
              <a16:creationId xmlns:a16="http://schemas.microsoft.com/office/drawing/2014/main" id="{DE9F7DF9-0E5C-40BE-A9AD-E0BBFFF2C89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23" name="Text Box 1">
          <a:extLst>
            <a:ext uri="{FF2B5EF4-FFF2-40B4-BE49-F238E27FC236}">
              <a16:creationId xmlns:a16="http://schemas.microsoft.com/office/drawing/2014/main" id="{0EC3B196-11CD-4AA8-AC11-25E031911C0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24" name="Text Box 1">
          <a:extLst>
            <a:ext uri="{FF2B5EF4-FFF2-40B4-BE49-F238E27FC236}">
              <a16:creationId xmlns:a16="http://schemas.microsoft.com/office/drawing/2014/main" id="{77C99219-5958-4842-909D-6E9B29616CA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25" name="Text Box 1">
          <a:extLst>
            <a:ext uri="{FF2B5EF4-FFF2-40B4-BE49-F238E27FC236}">
              <a16:creationId xmlns:a16="http://schemas.microsoft.com/office/drawing/2014/main" id="{A83741A6-9982-40AA-B4F8-91B351A3125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26" name="Text Box 1">
          <a:extLst>
            <a:ext uri="{FF2B5EF4-FFF2-40B4-BE49-F238E27FC236}">
              <a16:creationId xmlns:a16="http://schemas.microsoft.com/office/drawing/2014/main" id="{4E218E5A-B236-431E-A248-4300CEF8628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27" name="Text Box 1">
          <a:extLst>
            <a:ext uri="{FF2B5EF4-FFF2-40B4-BE49-F238E27FC236}">
              <a16:creationId xmlns:a16="http://schemas.microsoft.com/office/drawing/2014/main" id="{DACF4609-EC4C-4DE3-90F2-92F8E3D1323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28" name="Text Box 1">
          <a:extLst>
            <a:ext uri="{FF2B5EF4-FFF2-40B4-BE49-F238E27FC236}">
              <a16:creationId xmlns:a16="http://schemas.microsoft.com/office/drawing/2014/main" id="{87981546-ABD1-4479-A705-105F1AEE7A2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29" name="Text Box 1">
          <a:extLst>
            <a:ext uri="{FF2B5EF4-FFF2-40B4-BE49-F238E27FC236}">
              <a16:creationId xmlns:a16="http://schemas.microsoft.com/office/drawing/2014/main" id="{29008EA2-7F27-4429-A449-B6E0D2C8D26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30" name="Text Box 1">
          <a:extLst>
            <a:ext uri="{FF2B5EF4-FFF2-40B4-BE49-F238E27FC236}">
              <a16:creationId xmlns:a16="http://schemas.microsoft.com/office/drawing/2014/main" id="{C1614DD6-9724-42D4-B246-0103F64497B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31" name="Text Box 1">
          <a:extLst>
            <a:ext uri="{FF2B5EF4-FFF2-40B4-BE49-F238E27FC236}">
              <a16:creationId xmlns:a16="http://schemas.microsoft.com/office/drawing/2014/main" id="{4B250BDD-A3A1-4534-B5E0-77E451BA910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32" name="Text Box 1">
          <a:extLst>
            <a:ext uri="{FF2B5EF4-FFF2-40B4-BE49-F238E27FC236}">
              <a16:creationId xmlns:a16="http://schemas.microsoft.com/office/drawing/2014/main" id="{DB84A376-1C2D-4AFB-A5C6-237212CD3B1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33" name="Text Box 1">
          <a:extLst>
            <a:ext uri="{FF2B5EF4-FFF2-40B4-BE49-F238E27FC236}">
              <a16:creationId xmlns:a16="http://schemas.microsoft.com/office/drawing/2014/main" id="{2E9AA4CC-DD00-423F-9209-A2BB01372A9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34" name="Text Box 1">
          <a:extLst>
            <a:ext uri="{FF2B5EF4-FFF2-40B4-BE49-F238E27FC236}">
              <a16:creationId xmlns:a16="http://schemas.microsoft.com/office/drawing/2014/main" id="{B65ACBB8-F884-4019-939D-9B8972CC561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35" name="Text Box 1">
          <a:extLst>
            <a:ext uri="{FF2B5EF4-FFF2-40B4-BE49-F238E27FC236}">
              <a16:creationId xmlns:a16="http://schemas.microsoft.com/office/drawing/2014/main" id="{D68A4541-B52F-4D1B-AB74-EBD0F4E1507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36" name="Text Box 1">
          <a:extLst>
            <a:ext uri="{FF2B5EF4-FFF2-40B4-BE49-F238E27FC236}">
              <a16:creationId xmlns:a16="http://schemas.microsoft.com/office/drawing/2014/main" id="{21FC2CCF-3EAA-4A43-913D-2BE922C7370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37" name="Text Box 1">
          <a:extLst>
            <a:ext uri="{FF2B5EF4-FFF2-40B4-BE49-F238E27FC236}">
              <a16:creationId xmlns:a16="http://schemas.microsoft.com/office/drawing/2014/main" id="{E6092F0C-A818-444F-9D9F-F3EC36FA716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38" name="Text Box 1">
          <a:extLst>
            <a:ext uri="{FF2B5EF4-FFF2-40B4-BE49-F238E27FC236}">
              <a16:creationId xmlns:a16="http://schemas.microsoft.com/office/drawing/2014/main" id="{CC785976-8986-4E51-A0FF-7F1625AD532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39" name="Text Box 1">
          <a:extLst>
            <a:ext uri="{FF2B5EF4-FFF2-40B4-BE49-F238E27FC236}">
              <a16:creationId xmlns:a16="http://schemas.microsoft.com/office/drawing/2014/main" id="{B17752ED-8221-4370-8B00-65B0377A8DD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40" name="Text Box 1">
          <a:extLst>
            <a:ext uri="{FF2B5EF4-FFF2-40B4-BE49-F238E27FC236}">
              <a16:creationId xmlns:a16="http://schemas.microsoft.com/office/drawing/2014/main" id="{94821469-CA9F-4C26-AD13-8187EA99FC2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41" name="Text Box 1">
          <a:extLst>
            <a:ext uri="{FF2B5EF4-FFF2-40B4-BE49-F238E27FC236}">
              <a16:creationId xmlns:a16="http://schemas.microsoft.com/office/drawing/2014/main" id="{278943C5-0FB2-4DE9-9B94-8B9AD2CFBAB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42" name="Text Box 1">
          <a:extLst>
            <a:ext uri="{FF2B5EF4-FFF2-40B4-BE49-F238E27FC236}">
              <a16:creationId xmlns:a16="http://schemas.microsoft.com/office/drawing/2014/main" id="{F634542E-41AF-4B02-A7B3-093B62204C3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43" name="Text Box 1">
          <a:extLst>
            <a:ext uri="{FF2B5EF4-FFF2-40B4-BE49-F238E27FC236}">
              <a16:creationId xmlns:a16="http://schemas.microsoft.com/office/drawing/2014/main" id="{F2B62545-F1BF-4377-885C-332D8216B78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44" name="Text Box 1">
          <a:extLst>
            <a:ext uri="{FF2B5EF4-FFF2-40B4-BE49-F238E27FC236}">
              <a16:creationId xmlns:a16="http://schemas.microsoft.com/office/drawing/2014/main" id="{803650DF-0631-43EF-B692-450E1023F02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45" name="Text Box 1">
          <a:extLst>
            <a:ext uri="{FF2B5EF4-FFF2-40B4-BE49-F238E27FC236}">
              <a16:creationId xmlns:a16="http://schemas.microsoft.com/office/drawing/2014/main" id="{9C4CFC75-EFC5-4B6D-8C37-9151B8BF927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46" name="Text Box 1">
          <a:extLst>
            <a:ext uri="{FF2B5EF4-FFF2-40B4-BE49-F238E27FC236}">
              <a16:creationId xmlns:a16="http://schemas.microsoft.com/office/drawing/2014/main" id="{62DACBCA-D8BB-4E63-A485-A8649D80984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47" name="Text Box 1">
          <a:extLst>
            <a:ext uri="{FF2B5EF4-FFF2-40B4-BE49-F238E27FC236}">
              <a16:creationId xmlns:a16="http://schemas.microsoft.com/office/drawing/2014/main" id="{14A370E4-22F3-4196-BDD5-0FCEA9E39AA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48" name="Text Box 1">
          <a:extLst>
            <a:ext uri="{FF2B5EF4-FFF2-40B4-BE49-F238E27FC236}">
              <a16:creationId xmlns:a16="http://schemas.microsoft.com/office/drawing/2014/main" id="{7D6B54F4-D551-4B68-B351-15C2BF20F6D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49" name="Text Box 1">
          <a:extLst>
            <a:ext uri="{FF2B5EF4-FFF2-40B4-BE49-F238E27FC236}">
              <a16:creationId xmlns:a16="http://schemas.microsoft.com/office/drawing/2014/main" id="{FDA5A46D-D70A-4868-83BC-E7AF53E0ADE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50" name="Text Box 1">
          <a:extLst>
            <a:ext uri="{FF2B5EF4-FFF2-40B4-BE49-F238E27FC236}">
              <a16:creationId xmlns:a16="http://schemas.microsoft.com/office/drawing/2014/main" id="{9E98F727-556F-427C-8E6C-EF449AB5BD7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51" name="Text Box 1">
          <a:extLst>
            <a:ext uri="{FF2B5EF4-FFF2-40B4-BE49-F238E27FC236}">
              <a16:creationId xmlns:a16="http://schemas.microsoft.com/office/drawing/2014/main" id="{86F1E611-C04A-459A-8222-B43865049C9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52" name="Text Box 1">
          <a:extLst>
            <a:ext uri="{FF2B5EF4-FFF2-40B4-BE49-F238E27FC236}">
              <a16:creationId xmlns:a16="http://schemas.microsoft.com/office/drawing/2014/main" id="{141CADBD-1BF2-4421-A505-8B85935C53A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53" name="Text Box 1">
          <a:extLst>
            <a:ext uri="{FF2B5EF4-FFF2-40B4-BE49-F238E27FC236}">
              <a16:creationId xmlns:a16="http://schemas.microsoft.com/office/drawing/2014/main" id="{FAF7907E-516A-461E-B45D-C4DE4E7D2F0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54" name="Text Box 1">
          <a:extLst>
            <a:ext uri="{FF2B5EF4-FFF2-40B4-BE49-F238E27FC236}">
              <a16:creationId xmlns:a16="http://schemas.microsoft.com/office/drawing/2014/main" id="{3FBE0FD6-0198-422A-9557-2FC9AB1598E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55" name="Text Box 1">
          <a:extLst>
            <a:ext uri="{FF2B5EF4-FFF2-40B4-BE49-F238E27FC236}">
              <a16:creationId xmlns:a16="http://schemas.microsoft.com/office/drawing/2014/main" id="{E4C55CCA-BFFC-41F9-922F-9F34E466E54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56" name="Text Box 1">
          <a:extLst>
            <a:ext uri="{FF2B5EF4-FFF2-40B4-BE49-F238E27FC236}">
              <a16:creationId xmlns:a16="http://schemas.microsoft.com/office/drawing/2014/main" id="{D04C5EC4-DA18-4A52-A1E2-E5A334C56E7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57" name="Text Box 1">
          <a:extLst>
            <a:ext uri="{FF2B5EF4-FFF2-40B4-BE49-F238E27FC236}">
              <a16:creationId xmlns:a16="http://schemas.microsoft.com/office/drawing/2014/main" id="{C7D4794C-FC0B-4BC1-A6AA-C5AAED9DA0B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58" name="Text Box 1">
          <a:extLst>
            <a:ext uri="{FF2B5EF4-FFF2-40B4-BE49-F238E27FC236}">
              <a16:creationId xmlns:a16="http://schemas.microsoft.com/office/drawing/2014/main" id="{71B439BF-1972-4532-BB8C-BEAB579BC72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59" name="Text Box 1">
          <a:extLst>
            <a:ext uri="{FF2B5EF4-FFF2-40B4-BE49-F238E27FC236}">
              <a16:creationId xmlns:a16="http://schemas.microsoft.com/office/drawing/2014/main" id="{61C2332A-B220-4AB7-A545-FFDFD466E7C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60" name="Text Box 1">
          <a:extLst>
            <a:ext uri="{FF2B5EF4-FFF2-40B4-BE49-F238E27FC236}">
              <a16:creationId xmlns:a16="http://schemas.microsoft.com/office/drawing/2014/main" id="{615974B3-9EA9-442A-BDCA-8A3486AE5DA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61" name="Text Box 1">
          <a:extLst>
            <a:ext uri="{FF2B5EF4-FFF2-40B4-BE49-F238E27FC236}">
              <a16:creationId xmlns:a16="http://schemas.microsoft.com/office/drawing/2014/main" id="{6F899A0B-6870-4C84-9BC2-66E5F3566AC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262" name="Text Box 1">
          <a:extLst>
            <a:ext uri="{FF2B5EF4-FFF2-40B4-BE49-F238E27FC236}">
              <a16:creationId xmlns:a16="http://schemas.microsoft.com/office/drawing/2014/main" id="{2AAF889E-73D1-4FD8-B3F2-3751DD16139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263" name="Text Box 1">
          <a:extLst>
            <a:ext uri="{FF2B5EF4-FFF2-40B4-BE49-F238E27FC236}">
              <a16:creationId xmlns:a16="http://schemas.microsoft.com/office/drawing/2014/main" id="{BCA6B8C2-DA04-4072-8DDB-D564E11399F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264" name="Text Box 1">
          <a:extLst>
            <a:ext uri="{FF2B5EF4-FFF2-40B4-BE49-F238E27FC236}">
              <a16:creationId xmlns:a16="http://schemas.microsoft.com/office/drawing/2014/main" id="{ADAA43CA-DD79-4810-8EE1-1DC0013A8B8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265" name="Text Box 1">
          <a:extLst>
            <a:ext uri="{FF2B5EF4-FFF2-40B4-BE49-F238E27FC236}">
              <a16:creationId xmlns:a16="http://schemas.microsoft.com/office/drawing/2014/main" id="{67386A3C-DDB6-4EC1-8FAF-5B975776899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66" name="Text Box 1">
          <a:extLst>
            <a:ext uri="{FF2B5EF4-FFF2-40B4-BE49-F238E27FC236}">
              <a16:creationId xmlns:a16="http://schemas.microsoft.com/office/drawing/2014/main" id="{B1634FA9-6D3D-466C-80B1-E408EB1955D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67" name="Text Box 1">
          <a:extLst>
            <a:ext uri="{FF2B5EF4-FFF2-40B4-BE49-F238E27FC236}">
              <a16:creationId xmlns:a16="http://schemas.microsoft.com/office/drawing/2014/main" id="{C592D328-60F3-4B8A-A4A0-81BD726BE81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68" name="Text Box 1">
          <a:extLst>
            <a:ext uri="{FF2B5EF4-FFF2-40B4-BE49-F238E27FC236}">
              <a16:creationId xmlns:a16="http://schemas.microsoft.com/office/drawing/2014/main" id="{1A97594D-D195-4321-B9F1-238F83F7911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69" name="Text Box 1">
          <a:extLst>
            <a:ext uri="{FF2B5EF4-FFF2-40B4-BE49-F238E27FC236}">
              <a16:creationId xmlns:a16="http://schemas.microsoft.com/office/drawing/2014/main" id="{34F3B50A-ABF1-4DF1-A042-835C8A83FCE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70" name="Text Box 1">
          <a:extLst>
            <a:ext uri="{FF2B5EF4-FFF2-40B4-BE49-F238E27FC236}">
              <a16:creationId xmlns:a16="http://schemas.microsoft.com/office/drawing/2014/main" id="{19752FBE-0AA5-48CD-81F4-FFD646C93B5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71" name="Text Box 1">
          <a:extLst>
            <a:ext uri="{FF2B5EF4-FFF2-40B4-BE49-F238E27FC236}">
              <a16:creationId xmlns:a16="http://schemas.microsoft.com/office/drawing/2014/main" id="{FE3C323C-38CE-44DD-A413-4BBE587FFF5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72" name="Text Box 1">
          <a:extLst>
            <a:ext uri="{FF2B5EF4-FFF2-40B4-BE49-F238E27FC236}">
              <a16:creationId xmlns:a16="http://schemas.microsoft.com/office/drawing/2014/main" id="{32DE3C5E-9798-4D4C-96F2-1BCCB677729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73" name="Text Box 1">
          <a:extLst>
            <a:ext uri="{FF2B5EF4-FFF2-40B4-BE49-F238E27FC236}">
              <a16:creationId xmlns:a16="http://schemas.microsoft.com/office/drawing/2014/main" id="{7A6BFD88-5181-4369-8E90-28288A6C2A3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74" name="Text Box 1">
          <a:extLst>
            <a:ext uri="{FF2B5EF4-FFF2-40B4-BE49-F238E27FC236}">
              <a16:creationId xmlns:a16="http://schemas.microsoft.com/office/drawing/2014/main" id="{FC513D6B-CB52-4372-8F61-ACCAF4D3D6B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75" name="Text Box 1">
          <a:extLst>
            <a:ext uri="{FF2B5EF4-FFF2-40B4-BE49-F238E27FC236}">
              <a16:creationId xmlns:a16="http://schemas.microsoft.com/office/drawing/2014/main" id="{9F6199DF-D3B2-4890-A693-58EC0E0B5B6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76" name="Text Box 1">
          <a:extLst>
            <a:ext uri="{FF2B5EF4-FFF2-40B4-BE49-F238E27FC236}">
              <a16:creationId xmlns:a16="http://schemas.microsoft.com/office/drawing/2014/main" id="{E64ABB5B-9993-4AE6-B426-8CC21466874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77" name="Text Box 1">
          <a:extLst>
            <a:ext uri="{FF2B5EF4-FFF2-40B4-BE49-F238E27FC236}">
              <a16:creationId xmlns:a16="http://schemas.microsoft.com/office/drawing/2014/main" id="{E539FDF9-2B3F-4907-A26F-3D78BB858D7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78" name="Text Box 1">
          <a:extLst>
            <a:ext uri="{FF2B5EF4-FFF2-40B4-BE49-F238E27FC236}">
              <a16:creationId xmlns:a16="http://schemas.microsoft.com/office/drawing/2014/main" id="{DDB1DE08-ED47-4896-9147-9237C33E748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79" name="Text Box 1">
          <a:extLst>
            <a:ext uri="{FF2B5EF4-FFF2-40B4-BE49-F238E27FC236}">
              <a16:creationId xmlns:a16="http://schemas.microsoft.com/office/drawing/2014/main" id="{6F221FE0-A016-4E10-BBCD-9CA303D1109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80" name="Text Box 1">
          <a:extLst>
            <a:ext uri="{FF2B5EF4-FFF2-40B4-BE49-F238E27FC236}">
              <a16:creationId xmlns:a16="http://schemas.microsoft.com/office/drawing/2014/main" id="{7DCFBE1E-1B05-446C-BE94-7FC47269A43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81" name="Text Box 1">
          <a:extLst>
            <a:ext uri="{FF2B5EF4-FFF2-40B4-BE49-F238E27FC236}">
              <a16:creationId xmlns:a16="http://schemas.microsoft.com/office/drawing/2014/main" id="{65CA618A-9A37-4CA7-B49B-AFFB072894C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82" name="Text Box 1">
          <a:extLst>
            <a:ext uri="{FF2B5EF4-FFF2-40B4-BE49-F238E27FC236}">
              <a16:creationId xmlns:a16="http://schemas.microsoft.com/office/drawing/2014/main" id="{A746C34A-30F0-4A55-AD56-168C677C85D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83" name="Text Box 1">
          <a:extLst>
            <a:ext uri="{FF2B5EF4-FFF2-40B4-BE49-F238E27FC236}">
              <a16:creationId xmlns:a16="http://schemas.microsoft.com/office/drawing/2014/main" id="{5C3DF1BB-D564-4F7D-8836-36258CFA553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284" name="Text Box 1">
          <a:extLst>
            <a:ext uri="{FF2B5EF4-FFF2-40B4-BE49-F238E27FC236}">
              <a16:creationId xmlns:a16="http://schemas.microsoft.com/office/drawing/2014/main" id="{E8D9A7DE-6381-480A-8836-D58A37F0E8A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285" name="Text Box 1">
          <a:extLst>
            <a:ext uri="{FF2B5EF4-FFF2-40B4-BE49-F238E27FC236}">
              <a16:creationId xmlns:a16="http://schemas.microsoft.com/office/drawing/2014/main" id="{1597B9B3-3C5E-46D8-B737-AB2C819077C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86" name="Text Box 1">
          <a:extLst>
            <a:ext uri="{FF2B5EF4-FFF2-40B4-BE49-F238E27FC236}">
              <a16:creationId xmlns:a16="http://schemas.microsoft.com/office/drawing/2014/main" id="{D0E4C5C2-E21A-4014-B087-CCF83BB44B7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87" name="Text Box 1">
          <a:extLst>
            <a:ext uri="{FF2B5EF4-FFF2-40B4-BE49-F238E27FC236}">
              <a16:creationId xmlns:a16="http://schemas.microsoft.com/office/drawing/2014/main" id="{901C2F49-4FDF-4529-9C24-BB4785EDEBD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88" name="Text Box 1">
          <a:extLst>
            <a:ext uri="{FF2B5EF4-FFF2-40B4-BE49-F238E27FC236}">
              <a16:creationId xmlns:a16="http://schemas.microsoft.com/office/drawing/2014/main" id="{329E36D1-DF0D-4CF4-8273-B091508B751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289" name="Text Box 1">
          <a:extLst>
            <a:ext uri="{FF2B5EF4-FFF2-40B4-BE49-F238E27FC236}">
              <a16:creationId xmlns:a16="http://schemas.microsoft.com/office/drawing/2014/main" id="{B1A27C85-E655-4B05-915B-EA7BF5336F3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90" name="Text Box 1">
          <a:extLst>
            <a:ext uri="{FF2B5EF4-FFF2-40B4-BE49-F238E27FC236}">
              <a16:creationId xmlns:a16="http://schemas.microsoft.com/office/drawing/2014/main" id="{511B22C9-9599-408E-9D36-7D1F9BCE192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91" name="Text Box 1">
          <a:extLst>
            <a:ext uri="{FF2B5EF4-FFF2-40B4-BE49-F238E27FC236}">
              <a16:creationId xmlns:a16="http://schemas.microsoft.com/office/drawing/2014/main" id="{001E1B67-4BDE-46A7-BB7A-A52447F9449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92" name="Text Box 1">
          <a:extLst>
            <a:ext uri="{FF2B5EF4-FFF2-40B4-BE49-F238E27FC236}">
              <a16:creationId xmlns:a16="http://schemas.microsoft.com/office/drawing/2014/main" id="{B887669E-F718-4893-A88E-A6B203E0EB3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93" name="Text Box 1">
          <a:extLst>
            <a:ext uri="{FF2B5EF4-FFF2-40B4-BE49-F238E27FC236}">
              <a16:creationId xmlns:a16="http://schemas.microsoft.com/office/drawing/2014/main" id="{FA6BB59A-6081-45EA-AB12-4EE6161012C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94" name="Text Box 1">
          <a:extLst>
            <a:ext uri="{FF2B5EF4-FFF2-40B4-BE49-F238E27FC236}">
              <a16:creationId xmlns:a16="http://schemas.microsoft.com/office/drawing/2014/main" id="{3CAA025C-F4A6-4ED9-AA3E-5D070B6C712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95" name="Text Box 1">
          <a:extLst>
            <a:ext uri="{FF2B5EF4-FFF2-40B4-BE49-F238E27FC236}">
              <a16:creationId xmlns:a16="http://schemas.microsoft.com/office/drawing/2014/main" id="{3351758D-F06A-4582-BF8C-71EB5BDA74D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96" name="Text Box 1">
          <a:extLst>
            <a:ext uri="{FF2B5EF4-FFF2-40B4-BE49-F238E27FC236}">
              <a16:creationId xmlns:a16="http://schemas.microsoft.com/office/drawing/2014/main" id="{F68C1CBC-1F83-4CCE-A791-1DBD3033A1E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97" name="Text Box 1">
          <a:extLst>
            <a:ext uri="{FF2B5EF4-FFF2-40B4-BE49-F238E27FC236}">
              <a16:creationId xmlns:a16="http://schemas.microsoft.com/office/drawing/2014/main" id="{2B408FC1-8ECE-4345-9BCD-888AD99565F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98" name="Text Box 1">
          <a:extLst>
            <a:ext uri="{FF2B5EF4-FFF2-40B4-BE49-F238E27FC236}">
              <a16:creationId xmlns:a16="http://schemas.microsoft.com/office/drawing/2014/main" id="{8B2BBD80-D45C-4BF8-B638-55F769214FD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299" name="Text Box 1">
          <a:extLst>
            <a:ext uri="{FF2B5EF4-FFF2-40B4-BE49-F238E27FC236}">
              <a16:creationId xmlns:a16="http://schemas.microsoft.com/office/drawing/2014/main" id="{6D3D7811-5FFB-498A-B09C-5D33EB0A068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300" name="Text Box 1">
          <a:extLst>
            <a:ext uri="{FF2B5EF4-FFF2-40B4-BE49-F238E27FC236}">
              <a16:creationId xmlns:a16="http://schemas.microsoft.com/office/drawing/2014/main" id="{E42F614B-B571-490F-8A6F-934D3D89EC5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301" name="Text Box 1">
          <a:extLst>
            <a:ext uri="{FF2B5EF4-FFF2-40B4-BE49-F238E27FC236}">
              <a16:creationId xmlns:a16="http://schemas.microsoft.com/office/drawing/2014/main" id="{10B81E1A-2178-4DDE-A747-84D4D76F8D4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302" name="Text Box 1">
          <a:extLst>
            <a:ext uri="{FF2B5EF4-FFF2-40B4-BE49-F238E27FC236}">
              <a16:creationId xmlns:a16="http://schemas.microsoft.com/office/drawing/2014/main" id="{48834C88-FE06-4FFE-AAB3-52F00E96CE4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303" name="Text Box 1">
          <a:extLst>
            <a:ext uri="{FF2B5EF4-FFF2-40B4-BE49-F238E27FC236}">
              <a16:creationId xmlns:a16="http://schemas.microsoft.com/office/drawing/2014/main" id="{64ACAB58-597C-4967-A2E5-7221240F588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304" name="Text Box 1">
          <a:extLst>
            <a:ext uri="{FF2B5EF4-FFF2-40B4-BE49-F238E27FC236}">
              <a16:creationId xmlns:a16="http://schemas.microsoft.com/office/drawing/2014/main" id="{88B6A860-9101-4B30-97E4-DE40296352A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305" name="Text Box 1">
          <a:extLst>
            <a:ext uri="{FF2B5EF4-FFF2-40B4-BE49-F238E27FC236}">
              <a16:creationId xmlns:a16="http://schemas.microsoft.com/office/drawing/2014/main" id="{EDFB4997-CE1B-43D4-9F66-E1949DBFD6F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306" name="Text Box 1">
          <a:extLst>
            <a:ext uri="{FF2B5EF4-FFF2-40B4-BE49-F238E27FC236}">
              <a16:creationId xmlns:a16="http://schemas.microsoft.com/office/drawing/2014/main" id="{79B2BF7F-F925-4157-A350-AB5C239AC3E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07" name="Text Box 1">
          <a:extLst>
            <a:ext uri="{FF2B5EF4-FFF2-40B4-BE49-F238E27FC236}">
              <a16:creationId xmlns:a16="http://schemas.microsoft.com/office/drawing/2014/main" id="{07D03FC4-883F-4917-81EA-184F8468B30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308" name="Text Box 1">
          <a:extLst>
            <a:ext uri="{FF2B5EF4-FFF2-40B4-BE49-F238E27FC236}">
              <a16:creationId xmlns:a16="http://schemas.microsoft.com/office/drawing/2014/main" id="{7EE57383-25B7-46C7-B26C-20A698ECAB9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09" name="Text Box 1">
          <a:extLst>
            <a:ext uri="{FF2B5EF4-FFF2-40B4-BE49-F238E27FC236}">
              <a16:creationId xmlns:a16="http://schemas.microsoft.com/office/drawing/2014/main" id="{A0AD141D-41DB-4109-8A9D-1485137BAF5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10" name="Text Box 1">
          <a:extLst>
            <a:ext uri="{FF2B5EF4-FFF2-40B4-BE49-F238E27FC236}">
              <a16:creationId xmlns:a16="http://schemas.microsoft.com/office/drawing/2014/main" id="{F170719D-EB8A-44DC-8F44-C822164388E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11" name="Text Box 1">
          <a:extLst>
            <a:ext uri="{FF2B5EF4-FFF2-40B4-BE49-F238E27FC236}">
              <a16:creationId xmlns:a16="http://schemas.microsoft.com/office/drawing/2014/main" id="{C1CE8F45-93C1-438C-BF42-15DD11670D6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12" name="Text Box 1">
          <a:extLst>
            <a:ext uri="{FF2B5EF4-FFF2-40B4-BE49-F238E27FC236}">
              <a16:creationId xmlns:a16="http://schemas.microsoft.com/office/drawing/2014/main" id="{A5427CD5-7F80-4932-A3E3-6359C34D7C3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13" name="Text Box 1">
          <a:extLst>
            <a:ext uri="{FF2B5EF4-FFF2-40B4-BE49-F238E27FC236}">
              <a16:creationId xmlns:a16="http://schemas.microsoft.com/office/drawing/2014/main" id="{688CD916-06C9-4D7D-9902-EC5BBA4F97A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314" name="Text Box 1">
          <a:extLst>
            <a:ext uri="{FF2B5EF4-FFF2-40B4-BE49-F238E27FC236}">
              <a16:creationId xmlns:a16="http://schemas.microsoft.com/office/drawing/2014/main" id="{FA7AD03E-F1C9-4187-ACD6-3ED6E990730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15" name="Text Box 1">
          <a:extLst>
            <a:ext uri="{FF2B5EF4-FFF2-40B4-BE49-F238E27FC236}">
              <a16:creationId xmlns:a16="http://schemas.microsoft.com/office/drawing/2014/main" id="{058C8763-1335-4F7E-B4A7-C54F676E9AB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316" name="Text Box 1">
          <a:extLst>
            <a:ext uri="{FF2B5EF4-FFF2-40B4-BE49-F238E27FC236}">
              <a16:creationId xmlns:a16="http://schemas.microsoft.com/office/drawing/2014/main" id="{6DCEE7E4-18EC-419B-BFF3-679B6351A86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17" name="Text Box 1">
          <a:extLst>
            <a:ext uri="{FF2B5EF4-FFF2-40B4-BE49-F238E27FC236}">
              <a16:creationId xmlns:a16="http://schemas.microsoft.com/office/drawing/2014/main" id="{991C543C-65F9-4074-96B6-613A6EFA919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18" name="Text Box 1">
          <a:extLst>
            <a:ext uri="{FF2B5EF4-FFF2-40B4-BE49-F238E27FC236}">
              <a16:creationId xmlns:a16="http://schemas.microsoft.com/office/drawing/2014/main" id="{A55977CB-300F-436D-A132-89DF1B15DEF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19" name="Text Box 1">
          <a:extLst>
            <a:ext uri="{FF2B5EF4-FFF2-40B4-BE49-F238E27FC236}">
              <a16:creationId xmlns:a16="http://schemas.microsoft.com/office/drawing/2014/main" id="{5A8F5983-D713-4DA8-B8B1-68904E91B8E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20" name="Text Box 1">
          <a:extLst>
            <a:ext uri="{FF2B5EF4-FFF2-40B4-BE49-F238E27FC236}">
              <a16:creationId xmlns:a16="http://schemas.microsoft.com/office/drawing/2014/main" id="{9D37171B-269B-49DA-BCD1-96D9D7914DF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21" name="Text Box 1">
          <a:extLst>
            <a:ext uri="{FF2B5EF4-FFF2-40B4-BE49-F238E27FC236}">
              <a16:creationId xmlns:a16="http://schemas.microsoft.com/office/drawing/2014/main" id="{5E413105-5CE4-4067-9AC4-14AF00B78A5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322" name="Text Box 1">
          <a:extLst>
            <a:ext uri="{FF2B5EF4-FFF2-40B4-BE49-F238E27FC236}">
              <a16:creationId xmlns:a16="http://schemas.microsoft.com/office/drawing/2014/main" id="{39AD5C18-AD67-457A-9019-797E0F762CA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23" name="Text Box 1">
          <a:extLst>
            <a:ext uri="{FF2B5EF4-FFF2-40B4-BE49-F238E27FC236}">
              <a16:creationId xmlns:a16="http://schemas.microsoft.com/office/drawing/2014/main" id="{D4D3A031-0A7E-4A76-B8AB-A50B78D299A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324" name="Text Box 1">
          <a:extLst>
            <a:ext uri="{FF2B5EF4-FFF2-40B4-BE49-F238E27FC236}">
              <a16:creationId xmlns:a16="http://schemas.microsoft.com/office/drawing/2014/main" id="{E9398F5D-EFDA-460F-9A58-94004A6DBAA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25" name="Text Box 1">
          <a:extLst>
            <a:ext uri="{FF2B5EF4-FFF2-40B4-BE49-F238E27FC236}">
              <a16:creationId xmlns:a16="http://schemas.microsoft.com/office/drawing/2014/main" id="{39534882-C4DA-4659-830B-A017DC6F8CF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26" name="Text Box 1">
          <a:extLst>
            <a:ext uri="{FF2B5EF4-FFF2-40B4-BE49-F238E27FC236}">
              <a16:creationId xmlns:a16="http://schemas.microsoft.com/office/drawing/2014/main" id="{D5C1F6E1-DB99-4327-B30C-9079E93634B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27" name="Text Box 1">
          <a:extLst>
            <a:ext uri="{FF2B5EF4-FFF2-40B4-BE49-F238E27FC236}">
              <a16:creationId xmlns:a16="http://schemas.microsoft.com/office/drawing/2014/main" id="{E8450AE1-880F-4656-95F3-0FA59011AA2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28" name="Text Box 1">
          <a:extLst>
            <a:ext uri="{FF2B5EF4-FFF2-40B4-BE49-F238E27FC236}">
              <a16:creationId xmlns:a16="http://schemas.microsoft.com/office/drawing/2014/main" id="{015C4F28-5BE7-495B-A7BE-BB1B6FAD0D5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29" name="Text Box 1">
          <a:extLst>
            <a:ext uri="{FF2B5EF4-FFF2-40B4-BE49-F238E27FC236}">
              <a16:creationId xmlns:a16="http://schemas.microsoft.com/office/drawing/2014/main" id="{F4ABDFFD-860E-4D8F-823C-6C0DF880424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330" name="Text Box 1">
          <a:extLst>
            <a:ext uri="{FF2B5EF4-FFF2-40B4-BE49-F238E27FC236}">
              <a16:creationId xmlns:a16="http://schemas.microsoft.com/office/drawing/2014/main" id="{6219D853-651E-4E81-A33D-5D1EA698B62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31" name="Text Box 1">
          <a:extLst>
            <a:ext uri="{FF2B5EF4-FFF2-40B4-BE49-F238E27FC236}">
              <a16:creationId xmlns:a16="http://schemas.microsoft.com/office/drawing/2014/main" id="{7D01499E-58EA-4002-B3F7-1EF740BC126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332" name="Text Box 1">
          <a:extLst>
            <a:ext uri="{FF2B5EF4-FFF2-40B4-BE49-F238E27FC236}">
              <a16:creationId xmlns:a16="http://schemas.microsoft.com/office/drawing/2014/main" id="{5AF39656-95CC-4B9C-A9B8-9F2FBACFE8C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33" name="Text Box 1">
          <a:extLst>
            <a:ext uri="{FF2B5EF4-FFF2-40B4-BE49-F238E27FC236}">
              <a16:creationId xmlns:a16="http://schemas.microsoft.com/office/drawing/2014/main" id="{D891510C-E365-4E6F-B034-44612193837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34" name="Text Box 1">
          <a:extLst>
            <a:ext uri="{FF2B5EF4-FFF2-40B4-BE49-F238E27FC236}">
              <a16:creationId xmlns:a16="http://schemas.microsoft.com/office/drawing/2014/main" id="{B059BF70-50BE-4FC8-BD50-F317422AAEC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35" name="Text Box 1">
          <a:extLst>
            <a:ext uri="{FF2B5EF4-FFF2-40B4-BE49-F238E27FC236}">
              <a16:creationId xmlns:a16="http://schemas.microsoft.com/office/drawing/2014/main" id="{BFFD0003-315A-4AB0-B287-8749DFE9B1E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36" name="Text Box 1">
          <a:extLst>
            <a:ext uri="{FF2B5EF4-FFF2-40B4-BE49-F238E27FC236}">
              <a16:creationId xmlns:a16="http://schemas.microsoft.com/office/drawing/2014/main" id="{A4A8077A-A458-4C18-8A29-C2BF8BF368E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37" name="Text Box 1">
          <a:extLst>
            <a:ext uri="{FF2B5EF4-FFF2-40B4-BE49-F238E27FC236}">
              <a16:creationId xmlns:a16="http://schemas.microsoft.com/office/drawing/2014/main" id="{5E479243-275B-44DD-ACC3-F43550A4EE1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338" name="Text Box 1">
          <a:extLst>
            <a:ext uri="{FF2B5EF4-FFF2-40B4-BE49-F238E27FC236}">
              <a16:creationId xmlns:a16="http://schemas.microsoft.com/office/drawing/2014/main" id="{DD5A1BAF-7EB8-4036-9B9A-C369C302E3A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39" name="Text Box 1">
          <a:extLst>
            <a:ext uri="{FF2B5EF4-FFF2-40B4-BE49-F238E27FC236}">
              <a16:creationId xmlns:a16="http://schemas.microsoft.com/office/drawing/2014/main" id="{73D7CC70-E978-4D24-B743-E1130274551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340" name="Text Box 1">
          <a:extLst>
            <a:ext uri="{FF2B5EF4-FFF2-40B4-BE49-F238E27FC236}">
              <a16:creationId xmlns:a16="http://schemas.microsoft.com/office/drawing/2014/main" id="{4B99BCD3-66CD-4D5F-A3A3-C32C0EEA202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41" name="Text Box 1">
          <a:extLst>
            <a:ext uri="{FF2B5EF4-FFF2-40B4-BE49-F238E27FC236}">
              <a16:creationId xmlns:a16="http://schemas.microsoft.com/office/drawing/2014/main" id="{61CE44BB-FC90-47F8-9AF6-1DF5E7B7C1D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42" name="Text Box 1">
          <a:extLst>
            <a:ext uri="{FF2B5EF4-FFF2-40B4-BE49-F238E27FC236}">
              <a16:creationId xmlns:a16="http://schemas.microsoft.com/office/drawing/2014/main" id="{29BBD9A6-1457-4A5F-8FDF-FAF03725655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43" name="Text Box 1">
          <a:extLst>
            <a:ext uri="{FF2B5EF4-FFF2-40B4-BE49-F238E27FC236}">
              <a16:creationId xmlns:a16="http://schemas.microsoft.com/office/drawing/2014/main" id="{251BC137-A245-48CF-89E5-2F9A72D62C8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44" name="Text Box 1">
          <a:extLst>
            <a:ext uri="{FF2B5EF4-FFF2-40B4-BE49-F238E27FC236}">
              <a16:creationId xmlns:a16="http://schemas.microsoft.com/office/drawing/2014/main" id="{E8EB01A6-0C8E-41F5-AC02-2F020D1429E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45" name="Text Box 1">
          <a:extLst>
            <a:ext uri="{FF2B5EF4-FFF2-40B4-BE49-F238E27FC236}">
              <a16:creationId xmlns:a16="http://schemas.microsoft.com/office/drawing/2014/main" id="{6773368A-4156-4B8E-B8CC-D2D3E76F26B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46" name="Text Box 1">
          <a:extLst>
            <a:ext uri="{FF2B5EF4-FFF2-40B4-BE49-F238E27FC236}">
              <a16:creationId xmlns:a16="http://schemas.microsoft.com/office/drawing/2014/main" id="{E6E12F16-851B-4D43-BBE3-818735CC35D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47" name="Text Box 1">
          <a:extLst>
            <a:ext uri="{FF2B5EF4-FFF2-40B4-BE49-F238E27FC236}">
              <a16:creationId xmlns:a16="http://schemas.microsoft.com/office/drawing/2014/main" id="{5635CA6B-B510-4A52-9422-3D167AE846E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48" name="Text Box 1">
          <a:extLst>
            <a:ext uri="{FF2B5EF4-FFF2-40B4-BE49-F238E27FC236}">
              <a16:creationId xmlns:a16="http://schemas.microsoft.com/office/drawing/2014/main" id="{B1FC4603-E044-4652-A07B-9B7E1258661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49" name="Text Box 1">
          <a:extLst>
            <a:ext uri="{FF2B5EF4-FFF2-40B4-BE49-F238E27FC236}">
              <a16:creationId xmlns:a16="http://schemas.microsoft.com/office/drawing/2014/main" id="{6EDB9CD2-0676-4B8D-9D4A-A37E17C8FDB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50" name="Text Box 1">
          <a:extLst>
            <a:ext uri="{FF2B5EF4-FFF2-40B4-BE49-F238E27FC236}">
              <a16:creationId xmlns:a16="http://schemas.microsoft.com/office/drawing/2014/main" id="{E0D7BDE5-AE6D-4A6C-AD47-F03D40764D5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51" name="Text Box 1">
          <a:extLst>
            <a:ext uri="{FF2B5EF4-FFF2-40B4-BE49-F238E27FC236}">
              <a16:creationId xmlns:a16="http://schemas.microsoft.com/office/drawing/2014/main" id="{7B23DA3D-033A-4A5A-8BA2-09F5069E91A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52" name="Text Box 1">
          <a:extLst>
            <a:ext uri="{FF2B5EF4-FFF2-40B4-BE49-F238E27FC236}">
              <a16:creationId xmlns:a16="http://schemas.microsoft.com/office/drawing/2014/main" id="{6AD0AF6A-EA3A-48F0-B561-2B52DDC82F4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53" name="Text Box 1">
          <a:extLst>
            <a:ext uri="{FF2B5EF4-FFF2-40B4-BE49-F238E27FC236}">
              <a16:creationId xmlns:a16="http://schemas.microsoft.com/office/drawing/2014/main" id="{F750FCDD-4785-4A2A-9395-6F4C12E233F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54" name="Text Box 1">
          <a:extLst>
            <a:ext uri="{FF2B5EF4-FFF2-40B4-BE49-F238E27FC236}">
              <a16:creationId xmlns:a16="http://schemas.microsoft.com/office/drawing/2014/main" id="{830ED3AB-17E4-4A17-9DC0-2057E426344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55" name="Text Box 1">
          <a:extLst>
            <a:ext uri="{FF2B5EF4-FFF2-40B4-BE49-F238E27FC236}">
              <a16:creationId xmlns:a16="http://schemas.microsoft.com/office/drawing/2014/main" id="{06ADCDA2-C9B6-4047-8E7C-8D5ADCD39E8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56" name="Text Box 1">
          <a:extLst>
            <a:ext uri="{FF2B5EF4-FFF2-40B4-BE49-F238E27FC236}">
              <a16:creationId xmlns:a16="http://schemas.microsoft.com/office/drawing/2014/main" id="{1485F5C8-FEA5-4C4F-B02C-0B237B1DFEF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57" name="Text Box 1">
          <a:extLst>
            <a:ext uri="{FF2B5EF4-FFF2-40B4-BE49-F238E27FC236}">
              <a16:creationId xmlns:a16="http://schemas.microsoft.com/office/drawing/2014/main" id="{C17A1C95-8E02-46AA-9257-BCCE7481BEB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58" name="Text Box 1">
          <a:extLst>
            <a:ext uri="{FF2B5EF4-FFF2-40B4-BE49-F238E27FC236}">
              <a16:creationId xmlns:a16="http://schemas.microsoft.com/office/drawing/2014/main" id="{6500FC48-A2E8-4818-B6A4-04A2BED8476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59" name="Text Box 1">
          <a:extLst>
            <a:ext uri="{FF2B5EF4-FFF2-40B4-BE49-F238E27FC236}">
              <a16:creationId xmlns:a16="http://schemas.microsoft.com/office/drawing/2014/main" id="{03E487D5-5E3F-4FF6-B4ED-071DBBFBCDB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60" name="Text Box 1">
          <a:extLst>
            <a:ext uri="{FF2B5EF4-FFF2-40B4-BE49-F238E27FC236}">
              <a16:creationId xmlns:a16="http://schemas.microsoft.com/office/drawing/2014/main" id="{7C3E0BF8-3BB6-431D-8C29-52D352B1F3C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61" name="Text Box 1">
          <a:extLst>
            <a:ext uri="{FF2B5EF4-FFF2-40B4-BE49-F238E27FC236}">
              <a16:creationId xmlns:a16="http://schemas.microsoft.com/office/drawing/2014/main" id="{244F5ADD-7819-4C7C-9A77-D1B3B1B4A7B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62" name="Text Box 1">
          <a:extLst>
            <a:ext uri="{FF2B5EF4-FFF2-40B4-BE49-F238E27FC236}">
              <a16:creationId xmlns:a16="http://schemas.microsoft.com/office/drawing/2014/main" id="{64B38814-0C11-4FAF-8356-6AFCAF26FCE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63" name="Text Box 1">
          <a:extLst>
            <a:ext uri="{FF2B5EF4-FFF2-40B4-BE49-F238E27FC236}">
              <a16:creationId xmlns:a16="http://schemas.microsoft.com/office/drawing/2014/main" id="{5921092F-3850-4E08-AEB1-D533EC960F7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64" name="Text Box 1">
          <a:extLst>
            <a:ext uri="{FF2B5EF4-FFF2-40B4-BE49-F238E27FC236}">
              <a16:creationId xmlns:a16="http://schemas.microsoft.com/office/drawing/2014/main" id="{9497098A-1C9F-4B56-89E7-BCBC4F12861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65" name="Text Box 1">
          <a:extLst>
            <a:ext uri="{FF2B5EF4-FFF2-40B4-BE49-F238E27FC236}">
              <a16:creationId xmlns:a16="http://schemas.microsoft.com/office/drawing/2014/main" id="{46CAC1D7-697E-4217-AD2A-DB1BE530402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66" name="Text Box 1">
          <a:extLst>
            <a:ext uri="{FF2B5EF4-FFF2-40B4-BE49-F238E27FC236}">
              <a16:creationId xmlns:a16="http://schemas.microsoft.com/office/drawing/2014/main" id="{A1774CD4-619C-4E11-BEAC-1695AEA9E8E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67" name="Text Box 1">
          <a:extLst>
            <a:ext uri="{FF2B5EF4-FFF2-40B4-BE49-F238E27FC236}">
              <a16:creationId xmlns:a16="http://schemas.microsoft.com/office/drawing/2014/main" id="{F8FAB415-7361-4529-B48A-F0ED0F25C59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68" name="Text Box 1">
          <a:extLst>
            <a:ext uri="{FF2B5EF4-FFF2-40B4-BE49-F238E27FC236}">
              <a16:creationId xmlns:a16="http://schemas.microsoft.com/office/drawing/2014/main" id="{4CFB064B-01D2-4E14-B158-0482D5FB296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69" name="Text Box 1">
          <a:extLst>
            <a:ext uri="{FF2B5EF4-FFF2-40B4-BE49-F238E27FC236}">
              <a16:creationId xmlns:a16="http://schemas.microsoft.com/office/drawing/2014/main" id="{2FD02F6F-0078-4A8B-BE84-E0A502B5493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70" name="Text Box 1">
          <a:extLst>
            <a:ext uri="{FF2B5EF4-FFF2-40B4-BE49-F238E27FC236}">
              <a16:creationId xmlns:a16="http://schemas.microsoft.com/office/drawing/2014/main" id="{75D05FF2-26C6-430E-847F-4C6BCEE12E9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71" name="Text Box 1">
          <a:extLst>
            <a:ext uri="{FF2B5EF4-FFF2-40B4-BE49-F238E27FC236}">
              <a16:creationId xmlns:a16="http://schemas.microsoft.com/office/drawing/2014/main" id="{CFA94DC1-13B1-4D19-8FCF-72D078122BE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72" name="Text Box 1">
          <a:extLst>
            <a:ext uri="{FF2B5EF4-FFF2-40B4-BE49-F238E27FC236}">
              <a16:creationId xmlns:a16="http://schemas.microsoft.com/office/drawing/2014/main" id="{51383470-7AB7-43A5-9D2D-EA540080CC1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73" name="Text Box 1">
          <a:extLst>
            <a:ext uri="{FF2B5EF4-FFF2-40B4-BE49-F238E27FC236}">
              <a16:creationId xmlns:a16="http://schemas.microsoft.com/office/drawing/2014/main" id="{F8C11C07-466F-4007-906E-308BCBF08FD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74" name="Text Box 1">
          <a:extLst>
            <a:ext uri="{FF2B5EF4-FFF2-40B4-BE49-F238E27FC236}">
              <a16:creationId xmlns:a16="http://schemas.microsoft.com/office/drawing/2014/main" id="{B27E27E5-B80D-40A5-88F8-80641C970BF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75" name="Text Box 1">
          <a:extLst>
            <a:ext uri="{FF2B5EF4-FFF2-40B4-BE49-F238E27FC236}">
              <a16:creationId xmlns:a16="http://schemas.microsoft.com/office/drawing/2014/main" id="{D7199842-0429-41FC-B80B-39C5D622C87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76" name="Text Box 1">
          <a:extLst>
            <a:ext uri="{FF2B5EF4-FFF2-40B4-BE49-F238E27FC236}">
              <a16:creationId xmlns:a16="http://schemas.microsoft.com/office/drawing/2014/main" id="{6C580172-B32F-4E32-90E0-D6709211537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77" name="Text Box 1">
          <a:extLst>
            <a:ext uri="{FF2B5EF4-FFF2-40B4-BE49-F238E27FC236}">
              <a16:creationId xmlns:a16="http://schemas.microsoft.com/office/drawing/2014/main" id="{7DB4BB94-BC2C-41E5-B547-BFFB0251978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78" name="Text Box 1">
          <a:extLst>
            <a:ext uri="{FF2B5EF4-FFF2-40B4-BE49-F238E27FC236}">
              <a16:creationId xmlns:a16="http://schemas.microsoft.com/office/drawing/2014/main" id="{626B34C6-C4E1-43F0-8F56-1C296C4421C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79" name="Text Box 1">
          <a:extLst>
            <a:ext uri="{FF2B5EF4-FFF2-40B4-BE49-F238E27FC236}">
              <a16:creationId xmlns:a16="http://schemas.microsoft.com/office/drawing/2014/main" id="{B81947FE-5C64-4522-BDAE-29FF26E9D88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80" name="Text Box 1">
          <a:extLst>
            <a:ext uri="{FF2B5EF4-FFF2-40B4-BE49-F238E27FC236}">
              <a16:creationId xmlns:a16="http://schemas.microsoft.com/office/drawing/2014/main" id="{01C62679-4533-4F99-844C-01BC2125D96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81" name="Text Box 1">
          <a:extLst>
            <a:ext uri="{FF2B5EF4-FFF2-40B4-BE49-F238E27FC236}">
              <a16:creationId xmlns:a16="http://schemas.microsoft.com/office/drawing/2014/main" id="{4A3F9C23-F9ED-4E84-9158-DB1034F23B4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82" name="Text Box 1">
          <a:extLst>
            <a:ext uri="{FF2B5EF4-FFF2-40B4-BE49-F238E27FC236}">
              <a16:creationId xmlns:a16="http://schemas.microsoft.com/office/drawing/2014/main" id="{CA6E5F01-B55E-4BC0-8C17-D95DE206EA3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83" name="Text Box 1">
          <a:extLst>
            <a:ext uri="{FF2B5EF4-FFF2-40B4-BE49-F238E27FC236}">
              <a16:creationId xmlns:a16="http://schemas.microsoft.com/office/drawing/2014/main" id="{DCD325E5-274C-4297-806F-4C8485AFA29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84" name="Text Box 1">
          <a:extLst>
            <a:ext uri="{FF2B5EF4-FFF2-40B4-BE49-F238E27FC236}">
              <a16:creationId xmlns:a16="http://schemas.microsoft.com/office/drawing/2014/main" id="{4377FFD6-2E7F-4235-B212-EFE73F6E0E9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85" name="Text Box 1">
          <a:extLst>
            <a:ext uri="{FF2B5EF4-FFF2-40B4-BE49-F238E27FC236}">
              <a16:creationId xmlns:a16="http://schemas.microsoft.com/office/drawing/2014/main" id="{74F3E568-FE6B-4E2D-A57E-E102FFA5D08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86" name="Text Box 1">
          <a:extLst>
            <a:ext uri="{FF2B5EF4-FFF2-40B4-BE49-F238E27FC236}">
              <a16:creationId xmlns:a16="http://schemas.microsoft.com/office/drawing/2014/main" id="{FFDAFE3D-742A-494D-B4E1-59254A465EF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87" name="Text Box 1">
          <a:extLst>
            <a:ext uri="{FF2B5EF4-FFF2-40B4-BE49-F238E27FC236}">
              <a16:creationId xmlns:a16="http://schemas.microsoft.com/office/drawing/2014/main" id="{D63122F2-E589-466E-8999-C9A07E26737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88" name="Text Box 1">
          <a:extLst>
            <a:ext uri="{FF2B5EF4-FFF2-40B4-BE49-F238E27FC236}">
              <a16:creationId xmlns:a16="http://schemas.microsoft.com/office/drawing/2014/main" id="{E00EA431-B5B5-467C-BC45-D254A91B6BA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89" name="Text Box 1">
          <a:extLst>
            <a:ext uri="{FF2B5EF4-FFF2-40B4-BE49-F238E27FC236}">
              <a16:creationId xmlns:a16="http://schemas.microsoft.com/office/drawing/2014/main" id="{76E1FE5B-CC17-429B-84B6-0FEE0D54303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90" name="Text Box 1">
          <a:extLst>
            <a:ext uri="{FF2B5EF4-FFF2-40B4-BE49-F238E27FC236}">
              <a16:creationId xmlns:a16="http://schemas.microsoft.com/office/drawing/2014/main" id="{D26AC8F2-7A0F-4C51-9A14-4199B07350F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91" name="Text Box 1">
          <a:extLst>
            <a:ext uri="{FF2B5EF4-FFF2-40B4-BE49-F238E27FC236}">
              <a16:creationId xmlns:a16="http://schemas.microsoft.com/office/drawing/2014/main" id="{63BCC40D-0ED7-4BD0-9BD5-FD4318D5A92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92" name="Text Box 1">
          <a:extLst>
            <a:ext uri="{FF2B5EF4-FFF2-40B4-BE49-F238E27FC236}">
              <a16:creationId xmlns:a16="http://schemas.microsoft.com/office/drawing/2014/main" id="{611CF2A9-9E42-4DE6-A4C4-8AFDA198C82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93" name="Text Box 1">
          <a:extLst>
            <a:ext uri="{FF2B5EF4-FFF2-40B4-BE49-F238E27FC236}">
              <a16:creationId xmlns:a16="http://schemas.microsoft.com/office/drawing/2014/main" id="{3A532FA7-B230-4325-8927-2D142C305F0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94" name="Text Box 1">
          <a:extLst>
            <a:ext uri="{FF2B5EF4-FFF2-40B4-BE49-F238E27FC236}">
              <a16:creationId xmlns:a16="http://schemas.microsoft.com/office/drawing/2014/main" id="{018969C4-C8E3-44E1-89E9-364ADF3F924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95" name="Text Box 1">
          <a:extLst>
            <a:ext uri="{FF2B5EF4-FFF2-40B4-BE49-F238E27FC236}">
              <a16:creationId xmlns:a16="http://schemas.microsoft.com/office/drawing/2014/main" id="{24B533A2-6AE3-4B64-B566-FA7B940B531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396" name="Text Box 1">
          <a:extLst>
            <a:ext uri="{FF2B5EF4-FFF2-40B4-BE49-F238E27FC236}">
              <a16:creationId xmlns:a16="http://schemas.microsoft.com/office/drawing/2014/main" id="{D541DC6C-8C06-4D8A-BB7B-1E1A4884758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397" name="Text Box 1">
          <a:extLst>
            <a:ext uri="{FF2B5EF4-FFF2-40B4-BE49-F238E27FC236}">
              <a16:creationId xmlns:a16="http://schemas.microsoft.com/office/drawing/2014/main" id="{4BF46345-E255-41A5-B15D-AE0782C1EC0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98" name="Text Box 1">
          <a:extLst>
            <a:ext uri="{FF2B5EF4-FFF2-40B4-BE49-F238E27FC236}">
              <a16:creationId xmlns:a16="http://schemas.microsoft.com/office/drawing/2014/main" id="{07F08F7B-ABDE-4866-8786-0FA977BF043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399" name="Text Box 1">
          <a:extLst>
            <a:ext uri="{FF2B5EF4-FFF2-40B4-BE49-F238E27FC236}">
              <a16:creationId xmlns:a16="http://schemas.microsoft.com/office/drawing/2014/main" id="{FB11FA54-7158-4126-B03B-5F1DE99A197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400" name="Text Box 1">
          <a:extLst>
            <a:ext uri="{FF2B5EF4-FFF2-40B4-BE49-F238E27FC236}">
              <a16:creationId xmlns:a16="http://schemas.microsoft.com/office/drawing/2014/main" id="{1D94F13B-5029-4A0A-9AB7-0DAE761EEFF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401" name="Text Box 1">
          <a:extLst>
            <a:ext uri="{FF2B5EF4-FFF2-40B4-BE49-F238E27FC236}">
              <a16:creationId xmlns:a16="http://schemas.microsoft.com/office/drawing/2014/main" id="{410EF30D-AE9F-4C6E-905B-B9AE230FF13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02" name="Text Box 1">
          <a:extLst>
            <a:ext uri="{FF2B5EF4-FFF2-40B4-BE49-F238E27FC236}">
              <a16:creationId xmlns:a16="http://schemas.microsoft.com/office/drawing/2014/main" id="{42AB7179-B75C-4D64-A328-D4B50BA411F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03" name="Text Box 1">
          <a:extLst>
            <a:ext uri="{FF2B5EF4-FFF2-40B4-BE49-F238E27FC236}">
              <a16:creationId xmlns:a16="http://schemas.microsoft.com/office/drawing/2014/main" id="{4037D619-BDBB-4233-9956-0125D4943BE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04" name="Text Box 1">
          <a:extLst>
            <a:ext uri="{FF2B5EF4-FFF2-40B4-BE49-F238E27FC236}">
              <a16:creationId xmlns:a16="http://schemas.microsoft.com/office/drawing/2014/main" id="{2ED52A05-16C2-44CD-97DB-A1C0F2A8A02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05" name="Text Box 1">
          <a:extLst>
            <a:ext uri="{FF2B5EF4-FFF2-40B4-BE49-F238E27FC236}">
              <a16:creationId xmlns:a16="http://schemas.microsoft.com/office/drawing/2014/main" id="{12754136-E686-4B49-A35D-8E884C30203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406" name="Text Box 1">
          <a:extLst>
            <a:ext uri="{FF2B5EF4-FFF2-40B4-BE49-F238E27FC236}">
              <a16:creationId xmlns:a16="http://schemas.microsoft.com/office/drawing/2014/main" id="{A9DF8973-8596-4243-80BB-A3DDE50F620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407" name="Text Box 1">
          <a:extLst>
            <a:ext uri="{FF2B5EF4-FFF2-40B4-BE49-F238E27FC236}">
              <a16:creationId xmlns:a16="http://schemas.microsoft.com/office/drawing/2014/main" id="{13D35607-31A1-467B-B0C5-49F91F880AA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408" name="Text Box 1">
          <a:extLst>
            <a:ext uri="{FF2B5EF4-FFF2-40B4-BE49-F238E27FC236}">
              <a16:creationId xmlns:a16="http://schemas.microsoft.com/office/drawing/2014/main" id="{B5CD27F4-3B63-4076-8988-901740B5B85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409" name="Text Box 1">
          <a:extLst>
            <a:ext uri="{FF2B5EF4-FFF2-40B4-BE49-F238E27FC236}">
              <a16:creationId xmlns:a16="http://schemas.microsoft.com/office/drawing/2014/main" id="{98ACE710-368B-4C7A-BF2D-64CABF65280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10" name="Text Box 1">
          <a:extLst>
            <a:ext uri="{FF2B5EF4-FFF2-40B4-BE49-F238E27FC236}">
              <a16:creationId xmlns:a16="http://schemas.microsoft.com/office/drawing/2014/main" id="{36247FDC-70C0-453A-8795-4C61EB50796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11" name="Text Box 1">
          <a:extLst>
            <a:ext uri="{FF2B5EF4-FFF2-40B4-BE49-F238E27FC236}">
              <a16:creationId xmlns:a16="http://schemas.microsoft.com/office/drawing/2014/main" id="{A4BED2F6-0C5F-4A6B-9BEA-3956C69DDCD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12" name="Text Box 1">
          <a:extLst>
            <a:ext uri="{FF2B5EF4-FFF2-40B4-BE49-F238E27FC236}">
              <a16:creationId xmlns:a16="http://schemas.microsoft.com/office/drawing/2014/main" id="{034FCBB5-E359-4022-AAA0-C1634BA9E52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13" name="Text Box 1">
          <a:extLst>
            <a:ext uri="{FF2B5EF4-FFF2-40B4-BE49-F238E27FC236}">
              <a16:creationId xmlns:a16="http://schemas.microsoft.com/office/drawing/2014/main" id="{B183AA89-CDA6-42F8-9A40-89882D52076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414" name="Text Box 1">
          <a:extLst>
            <a:ext uri="{FF2B5EF4-FFF2-40B4-BE49-F238E27FC236}">
              <a16:creationId xmlns:a16="http://schemas.microsoft.com/office/drawing/2014/main" id="{25CF5C42-FC3D-4F64-AE7B-EFD4AFDC85D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415" name="Text Box 1">
          <a:extLst>
            <a:ext uri="{FF2B5EF4-FFF2-40B4-BE49-F238E27FC236}">
              <a16:creationId xmlns:a16="http://schemas.microsoft.com/office/drawing/2014/main" id="{690A4E03-F426-4A3A-BF16-99A38A04F11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416" name="Text Box 1">
          <a:extLst>
            <a:ext uri="{FF2B5EF4-FFF2-40B4-BE49-F238E27FC236}">
              <a16:creationId xmlns:a16="http://schemas.microsoft.com/office/drawing/2014/main" id="{306C936D-F721-4E04-BFFC-78D2401333E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417" name="Text Box 1">
          <a:extLst>
            <a:ext uri="{FF2B5EF4-FFF2-40B4-BE49-F238E27FC236}">
              <a16:creationId xmlns:a16="http://schemas.microsoft.com/office/drawing/2014/main" id="{614FB782-C064-4911-9159-2DF2B8DB532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18" name="Text Box 1">
          <a:extLst>
            <a:ext uri="{FF2B5EF4-FFF2-40B4-BE49-F238E27FC236}">
              <a16:creationId xmlns:a16="http://schemas.microsoft.com/office/drawing/2014/main" id="{4B97492B-8C10-48B7-8213-91E780C641E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19" name="Text Box 1">
          <a:extLst>
            <a:ext uri="{FF2B5EF4-FFF2-40B4-BE49-F238E27FC236}">
              <a16:creationId xmlns:a16="http://schemas.microsoft.com/office/drawing/2014/main" id="{EF1907D8-5256-426F-829A-1D15987184A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20" name="Text Box 1">
          <a:extLst>
            <a:ext uri="{FF2B5EF4-FFF2-40B4-BE49-F238E27FC236}">
              <a16:creationId xmlns:a16="http://schemas.microsoft.com/office/drawing/2014/main" id="{7B591DC2-2125-41AC-9FA0-C1DAB8628E0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21" name="Text Box 1">
          <a:extLst>
            <a:ext uri="{FF2B5EF4-FFF2-40B4-BE49-F238E27FC236}">
              <a16:creationId xmlns:a16="http://schemas.microsoft.com/office/drawing/2014/main" id="{574A06BA-D392-4BD0-A092-C7C71F066E7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22" name="Text Box 1">
          <a:extLst>
            <a:ext uri="{FF2B5EF4-FFF2-40B4-BE49-F238E27FC236}">
              <a16:creationId xmlns:a16="http://schemas.microsoft.com/office/drawing/2014/main" id="{C5C84922-2AB4-44B1-893C-9FC413BEA62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23" name="Text Box 1">
          <a:extLst>
            <a:ext uri="{FF2B5EF4-FFF2-40B4-BE49-F238E27FC236}">
              <a16:creationId xmlns:a16="http://schemas.microsoft.com/office/drawing/2014/main" id="{910E42C1-FFEE-456D-BDEE-85E046DE08F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24" name="Text Box 1">
          <a:extLst>
            <a:ext uri="{FF2B5EF4-FFF2-40B4-BE49-F238E27FC236}">
              <a16:creationId xmlns:a16="http://schemas.microsoft.com/office/drawing/2014/main" id="{198FABC2-7689-4333-B8FD-9E471052474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25" name="Text Box 1">
          <a:extLst>
            <a:ext uri="{FF2B5EF4-FFF2-40B4-BE49-F238E27FC236}">
              <a16:creationId xmlns:a16="http://schemas.microsoft.com/office/drawing/2014/main" id="{258624CA-6EE7-40B4-9148-74D0E7E3C3F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26" name="Text Box 1">
          <a:extLst>
            <a:ext uri="{FF2B5EF4-FFF2-40B4-BE49-F238E27FC236}">
              <a16:creationId xmlns:a16="http://schemas.microsoft.com/office/drawing/2014/main" id="{8687319F-5206-491E-8DD7-392DFB0E947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27" name="Text Box 1">
          <a:extLst>
            <a:ext uri="{FF2B5EF4-FFF2-40B4-BE49-F238E27FC236}">
              <a16:creationId xmlns:a16="http://schemas.microsoft.com/office/drawing/2014/main" id="{6904A1E6-071C-4463-8FF9-8A135AF49EF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28" name="Text Box 1">
          <a:extLst>
            <a:ext uri="{FF2B5EF4-FFF2-40B4-BE49-F238E27FC236}">
              <a16:creationId xmlns:a16="http://schemas.microsoft.com/office/drawing/2014/main" id="{557F240B-C330-4696-A963-C7E10CF2A53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29" name="Text Box 1">
          <a:extLst>
            <a:ext uri="{FF2B5EF4-FFF2-40B4-BE49-F238E27FC236}">
              <a16:creationId xmlns:a16="http://schemas.microsoft.com/office/drawing/2014/main" id="{6212F579-EB09-4D06-8280-0F4FAFDF62A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30" name="Text Box 1">
          <a:extLst>
            <a:ext uri="{FF2B5EF4-FFF2-40B4-BE49-F238E27FC236}">
              <a16:creationId xmlns:a16="http://schemas.microsoft.com/office/drawing/2014/main" id="{5D82086E-5654-42D8-B960-B2D25CA10F7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31" name="Text Box 1">
          <a:extLst>
            <a:ext uri="{FF2B5EF4-FFF2-40B4-BE49-F238E27FC236}">
              <a16:creationId xmlns:a16="http://schemas.microsoft.com/office/drawing/2014/main" id="{B2DE5CDD-D7DA-4648-B46A-12196F8D7CA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32" name="Text Box 1">
          <a:extLst>
            <a:ext uri="{FF2B5EF4-FFF2-40B4-BE49-F238E27FC236}">
              <a16:creationId xmlns:a16="http://schemas.microsoft.com/office/drawing/2014/main" id="{C311AE41-3CB0-4EED-9D92-EF871B86003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33" name="Text Box 1">
          <a:extLst>
            <a:ext uri="{FF2B5EF4-FFF2-40B4-BE49-F238E27FC236}">
              <a16:creationId xmlns:a16="http://schemas.microsoft.com/office/drawing/2014/main" id="{AC726506-CF9F-4506-9E9B-B9D5E64A55A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34" name="Text Box 1">
          <a:extLst>
            <a:ext uri="{FF2B5EF4-FFF2-40B4-BE49-F238E27FC236}">
              <a16:creationId xmlns:a16="http://schemas.microsoft.com/office/drawing/2014/main" id="{DED94987-E04E-49FC-BA66-1FAE9284601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35" name="Text Box 1">
          <a:extLst>
            <a:ext uri="{FF2B5EF4-FFF2-40B4-BE49-F238E27FC236}">
              <a16:creationId xmlns:a16="http://schemas.microsoft.com/office/drawing/2014/main" id="{DAEB2D70-9FE8-4966-8509-2B02E79D94F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36" name="Text Box 1">
          <a:extLst>
            <a:ext uri="{FF2B5EF4-FFF2-40B4-BE49-F238E27FC236}">
              <a16:creationId xmlns:a16="http://schemas.microsoft.com/office/drawing/2014/main" id="{731431D0-ADDA-450F-9482-87D3BC72FBC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37" name="Text Box 1">
          <a:extLst>
            <a:ext uri="{FF2B5EF4-FFF2-40B4-BE49-F238E27FC236}">
              <a16:creationId xmlns:a16="http://schemas.microsoft.com/office/drawing/2014/main" id="{AF50A752-1247-498B-9DE4-6AB24ACD26B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38" name="Text Box 1">
          <a:extLst>
            <a:ext uri="{FF2B5EF4-FFF2-40B4-BE49-F238E27FC236}">
              <a16:creationId xmlns:a16="http://schemas.microsoft.com/office/drawing/2014/main" id="{7CB604EA-4414-4692-8515-54FE93C932F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39" name="Text Box 1">
          <a:extLst>
            <a:ext uri="{FF2B5EF4-FFF2-40B4-BE49-F238E27FC236}">
              <a16:creationId xmlns:a16="http://schemas.microsoft.com/office/drawing/2014/main" id="{0B215E57-CA4B-4751-8732-34322A38E9C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40" name="Text Box 1">
          <a:extLst>
            <a:ext uri="{FF2B5EF4-FFF2-40B4-BE49-F238E27FC236}">
              <a16:creationId xmlns:a16="http://schemas.microsoft.com/office/drawing/2014/main" id="{C60309B1-98B1-4026-A516-CA378795F59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41" name="Text Box 1">
          <a:extLst>
            <a:ext uri="{FF2B5EF4-FFF2-40B4-BE49-F238E27FC236}">
              <a16:creationId xmlns:a16="http://schemas.microsoft.com/office/drawing/2014/main" id="{E446EFD7-F6EC-4B6D-85F8-307A8E4A1C0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42" name="Text Box 1">
          <a:extLst>
            <a:ext uri="{FF2B5EF4-FFF2-40B4-BE49-F238E27FC236}">
              <a16:creationId xmlns:a16="http://schemas.microsoft.com/office/drawing/2014/main" id="{83760D7D-195B-4DC8-9FA3-4461C0CAEE5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43" name="Text Box 1">
          <a:extLst>
            <a:ext uri="{FF2B5EF4-FFF2-40B4-BE49-F238E27FC236}">
              <a16:creationId xmlns:a16="http://schemas.microsoft.com/office/drawing/2014/main" id="{69A1E5A1-AF59-43D8-B468-7B02CCBBFC6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44" name="Text Box 1">
          <a:extLst>
            <a:ext uri="{FF2B5EF4-FFF2-40B4-BE49-F238E27FC236}">
              <a16:creationId xmlns:a16="http://schemas.microsoft.com/office/drawing/2014/main" id="{33FEE539-C91B-4DD0-A4DE-3C94802E0C0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45" name="Text Box 1">
          <a:extLst>
            <a:ext uri="{FF2B5EF4-FFF2-40B4-BE49-F238E27FC236}">
              <a16:creationId xmlns:a16="http://schemas.microsoft.com/office/drawing/2014/main" id="{889577A0-0C18-4490-9E78-F0AE1D9B90F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46" name="Text Box 1">
          <a:extLst>
            <a:ext uri="{FF2B5EF4-FFF2-40B4-BE49-F238E27FC236}">
              <a16:creationId xmlns:a16="http://schemas.microsoft.com/office/drawing/2014/main" id="{8440DB9F-58BC-430C-B51A-F9AAAD32565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47" name="Text Box 1">
          <a:extLst>
            <a:ext uri="{FF2B5EF4-FFF2-40B4-BE49-F238E27FC236}">
              <a16:creationId xmlns:a16="http://schemas.microsoft.com/office/drawing/2014/main" id="{0C1CF6CD-14D2-42BE-861E-C28FCA530C5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48" name="Text Box 1">
          <a:extLst>
            <a:ext uri="{FF2B5EF4-FFF2-40B4-BE49-F238E27FC236}">
              <a16:creationId xmlns:a16="http://schemas.microsoft.com/office/drawing/2014/main" id="{9890293F-6691-4230-BBC5-0431F6DC2AF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49" name="Text Box 1">
          <a:extLst>
            <a:ext uri="{FF2B5EF4-FFF2-40B4-BE49-F238E27FC236}">
              <a16:creationId xmlns:a16="http://schemas.microsoft.com/office/drawing/2014/main" id="{049F4BAA-0A70-47A1-A4AD-4A63FA0C471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50" name="Text Box 1">
          <a:extLst>
            <a:ext uri="{FF2B5EF4-FFF2-40B4-BE49-F238E27FC236}">
              <a16:creationId xmlns:a16="http://schemas.microsoft.com/office/drawing/2014/main" id="{52D386C5-8E39-4AAC-98FE-0861C175316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51" name="Text Box 1">
          <a:extLst>
            <a:ext uri="{FF2B5EF4-FFF2-40B4-BE49-F238E27FC236}">
              <a16:creationId xmlns:a16="http://schemas.microsoft.com/office/drawing/2014/main" id="{CE4BCFA0-4B63-449D-B14E-F299900366A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52" name="Text Box 1">
          <a:extLst>
            <a:ext uri="{FF2B5EF4-FFF2-40B4-BE49-F238E27FC236}">
              <a16:creationId xmlns:a16="http://schemas.microsoft.com/office/drawing/2014/main" id="{19214401-ED8A-4775-B5DD-AC50220E8E2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53" name="Text Box 1">
          <a:extLst>
            <a:ext uri="{FF2B5EF4-FFF2-40B4-BE49-F238E27FC236}">
              <a16:creationId xmlns:a16="http://schemas.microsoft.com/office/drawing/2014/main" id="{2B70CB66-0A72-42B8-AF85-DC754F2697C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54" name="Text Box 1">
          <a:extLst>
            <a:ext uri="{FF2B5EF4-FFF2-40B4-BE49-F238E27FC236}">
              <a16:creationId xmlns:a16="http://schemas.microsoft.com/office/drawing/2014/main" id="{F58F3EA4-645A-421D-9CAC-F5E8FCD4678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55" name="Text Box 1">
          <a:extLst>
            <a:ext uri="{FF2B5EF4-FFF2-40B4-BE49-F238E27FC236}">
              <a16:creationId xmlns:a16="http://schemas.microsoft.com/office/drawing/2014/main" id="{E08E137E-4317-4E4F-AEF6-F36138B77EE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56" name="Text Box 1">
          <a:extLst>
            <a:ext uri="{FF2B5EF4-FFF2-40B4-BE49-F238E27FC236}">
              <a16:creationId xmlns:a16="http://schemas.microsoft.com/office/drawing/2014/main" id="{19F09FAC-5E26-4759-9913-B64F399E8BA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457" name="Text Box 1">
          <a:extLst>
            <a:ext uri="{FF2B5EF4-FFF2-40B4-BE49-F238E27FC236}">
              <a16:creationId xmlns:a16="http://schemas.microsoft.com/office/drawing/2014/main" id="{3834C273-BEB7-4A97-A435-8A97E64158C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58" name="Text Box 1">
          <a:extLst>
            <a:ext uri="{FF2B5EF4-FFF2-40B4-BE49-F238E27FC236}">
              <a16:creationId xmlns:a16="http://schemas.microsoft.com/office/drawing/2014/main" id="{FDD5E784-8B11-4372-BBF5-54FB95D317B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59" name="Text Box 1">
          <a:extLst>
            <a:ext uri="{FF2B5EF4-FFF2-40B4-BE49-F238E27FC236}">
              <a16:creationId xmlns:a16="http://schemas.microsoft.com/office/drawing/2014/main" id="{20508EA4-8D0E-4A1F-9F7F-7DA518A8E2F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60" name="Text Box 1">
          <a:extLst>
            <a:ext uri="{FF2B5EF4-FFF2-40B4-BE49-F238E27FC236}">
              <a16:creationId xmlns:a16="http://schemas.microsoft.com/office/drawing/2014/main" id="{7FC43BDE-CD13-40C2-AE31-DAA7061AC3A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61" name="Text Box 1">
          <a:extLst>
            <a:ext uri="{FF2B5EF4-FFF2-40B4-BE49-F238E27FC236}">
              <a16:creationId xmlns:a16="http://schemas.microsoft.com/office/drawing/2014/main" id="{0FEEDDA4-C6B2-4E38-9D49-41DB90A6978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62" name="Text Box 1">
          <a:extLst>
            <a:ext uri="{FF2B5EF4-FFF2-40B4-BE49-F238E27FC236}">
              <a16:creationId xmlns:a16="http://schemas.microsoft.com/office/drawing/2014/main" id="{07C0E09D-9ADD-42B9-964B-BE471D024BD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63" name="Text Box 1">
          <a:extLst>
            <a:ext uri="{FF2B5EF4-FFF2-40B4-BE49-F238E27FC236}">
              <a16:creationId xmlns:a16="http://schemas.microsoft.com/office/drawing/2014/main" id="{3A47956C-5804-4682-999B-5DE8339C49C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64" name="Text Box 1">
          <a:extLst>
            <a:ext uri="{FF2B5EF4-FFF2-40B4-BE49-F238E27FC236}">
              <a16:creationId xmlns:a16="http://schemas.microsoft.com/office/drawing/2014/main" id="{C730069A-2BE6-4B3D-9951-9C0EB3C6EBC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65" name="Text Box 1">
          <a:extLst>
            <a:ext uri="{FF2B5EF4-FFF2-40B4-BE49-F238E27FC236}">
              <a16:creationId xmlns:a16="http://schemas.microsoft.com/office/drawing/2014/main" id="{D74EDC04-F021-4825-8424-F8C58A67A0E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66" name="Text Box 1">
          <a:extLst>
            <a:ext uri="{FF2B5EF4-FFF2-40B4-BE49-F238E27FC236}">
              <a16:creationId xmlns:a16="http://schemas.microsoft.com/office/drawing/2014/main" id="{3E1F649F-2F58-4B2B-9B01-08E3D2DCAC0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67" name="Text Box 1">
          <a:extLst>
            <a:ext uri="{FF2B5EF4-FFF2-40B4-BE49-F238E27FC236}">
              <a16:creationId xmlns:a16="http://schemas.microsoft.com/office/drawing/2014/main" id="{3490E72E-43B7-462E-AC52-CB0F2A60AAD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68" name="Text Box 1">
          <a:extLst>
            <a:ext uri="{FF2B5EF4-FFF2-40B4-BE49-F238E27FC236}">
              <a16:creationId xmlns:a16="http://schemas.microsoft.com/office/drawing/2014/main" id="{3565C45C-6F1D-4AA8-9C5E-5F30475D505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69" name="Text Box 1">
          <a:extLst>
            <a:ext uri="{FF2B5EF4-FFF2-40B4-BE49-F238E27FC236}">
              <a16:creationId xmlns:a16="http://schemas.microsoft.com/office/drawing/2014/main" id="{1F0527FA-E938-4B79-8610-8D195C0BB29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70" name="Text Box 1">
          <a:extLst>
            <a:ext uri="{FF2B5EF4-FFF2-40B4-BE49-F238E27FC236}">
              <a16:creationId xmlns:a16="http://schemas.microsoft.com/office/drawing/2014/main" id="{05DD58EA-A75F-4EA4-AD39-4AF6C038FD6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71" name="Text Box 1">
          <a:extLst>
            <a:ext uri="{FF2B5EF4-FFF2-40B4-BE49-F238E27FC236}">
              <a16:creationId xmlns:a16="http://schemas.microsoft.com/office/drawing/2014/main" id="{CEAE1D38-BEA4-44DA-AA17-0F7DEC94A15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72" name="Text Box 1">
          <a:extLst>
            <a:ext uri="{FF2B5EF4-FFF2-40B4-BE49-F238E27FC236}">
              <a16:creationId xmlns:a16="http://schemas.microsoft.com/office/drawing/2014/main" id="{2A44BE19-11C5-4FF2-BDCA-FB8C1E3C3C2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73" name="Text Box 1">
          <a:extLst>
            <a:ext uri="{FF2B5EF4-FFF2-40B4-BE49-F238E27FC236}">
              <a16:creationId xmlns:a16="http://schemas.microsoft.com/office/drawing/2014/main" id="{558D50AF-F41C-4768-8379-0803FDCABB8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74" name="Text Box 1">
          <a:extLst>
            <a:ext uri="{FF2B5EF4-FFF2-40B4-BE49-F238E27FC236}">
              <a16:creationId xmlns:a16="http://schemas.microsoft.com/office/drawing/2014/main" id="{BC18467B-A7A1-4A3C-90BB-689E7947817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75" name="Text Box 1">
          <a:extLst>
            <a:ext uri="{FF2B5EF4-FFF2-40B4-BE49-F238E27FC236}">
              <a16:creationId xmlns:a16="http://schemas.microsoft.com/office/drawing/2014/main" id="{8C1349CE-1858-4461-BB01-D7C08B03071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76" name="Text Box 1">
          <a:extLst>
            <a:ext uri="{FF2B5EF4-FFF2-40B4-BE49-F238E27FC236}">
              <a16:creationId xmlns:a16="http://schemas.microsoft.com/office/drawing/2014/main" id="{4D6EC4F1-92BB-4531-9375-A96A2FAC731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77" name="Text Box 1">
          <a:extLst>
            <a:ext uri="{FF2B5EF4-FFF2-40B4-BE49-F238E27FC236}">
              <a16:creationId xmlns:a16="http://schemas.microsoft.com/office/drawing/2014/main" id="{D3809B8E-CBA6-4BF1-BB0D-A7FD8AA8B06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78" name="Text Box 1">
          <a:extLst>
            <a:ext uri="{FF2B5EF4-FFF2-40B4-BE49-F238E27FC236}">
              <a16:creationId xmlns:a16="http://schemas.microsoft.com/office/drawing/2014/main" id="{B4B4FCB0-7A6E-4B61-B4B7-834F6157C0D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79" name="Text Box 1">
          <a:extLst>
            <a:ext uri="{FF2B5EF4-FFF2-40B4-BE49-F238E27FC236}">
              <a16:creationId xmlns:a16="http://schemas.microsoft.com/office/drawing/2014/main" id="{1C364CAF-36E3-455F-964C-CCBB95E88E4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80" name="Text Box 1">
          <a:extLst>
            <a:ext uri="{FF2B5EF4-FFF2-40B4-BE49-F238E27FC236}">
              <a16:creationId xmlns:a16="http://schemas.microsoft.com/office/drawing/2014/main" id="{19F44F25-FF5D-4AF9-93F5-5DDD21CE2CC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81" name="Text Box 1">
          <a:extLst>
            <a:ext uri="{FF2B5EF4-FFF2-40B4-BE49-F238E27FC236}">
              <a16:creationId xmlns:a16="http://schemas.microsoft.com/office/drawing/2014/main" id="{FE53AC91-2B5A-48C7-8729-9A0B9B98F93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82" name="Text Box 1">
          <a:extLst>
            <a:ext uri="{FF2B5EF4-FFF2-40B4-BE49-F238E27FC236}">
              <a16:creationId xmlns:a16="http://schemas.microsoft.com/office/drawing/2014/main" id="{1971BD60-C6B8-4E3A-935E-D7D3789E8EB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83" name="Text Box 1">
          <a:extLst>
            <a:ext uri="{FF2B5EF4-FFF2-40B4-BE49-F238E27FC236}">
              <a16:creationId xmlns:a16="http://schemas.microsoft.com/office/drawing/2014/main" id="{881CB8BE-B475-48D5-A777-D14DD18105E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84" name="Text Box 1">
          <a:extLst>
            <a:ext uri="{FF2B5EF4-FFF2-40B4-BE49-F238E27FC236}">
              <a16:creationId xmlns:a16="http://schemas.microsoft.com/office/drawing/2014/main" id="{D99A14CC-4052-4538-AED8-B3321C23EF5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85" name="Text Box 1">
          <a:extLst>
            <a:ext uri="{FF2B5EF4-FFF2-40B4-BE49-F238E27FC236}">
              <a16:creationId xmlns:a16="http://schemas.microsoft.com/office/drawing/2014/main" id="{CB36BD8B-4A84-458E-9330-0BE9983273B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86" name="Text Box 1">
          <a:extLst>
            <a:ext uri="{FF2B5EF4-FFF2-40B4-BE49-F238E27FC236}">
              <a16:creationId xmlns:a16="http://schemas.microsoft.com/office/drawing/2014/main" id="{F48F24D6-084B-43EA-BCE8-B0089C762A3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87" name="Text Box 1">
          <a:extLst>
            <a:ext uri="{FF2B5EF4-FFF2-40B4-BE49-F238E27FC236}">
              <a16:creationId xmlns:a16="http://schemas.microsoft.com/office/drawing/2014/main" id="{774022AA-9E30-4A12-80A3-043E237A57D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88" name="Text Box 1">
          <a:extLst>
            <a:ext uri="{FF2B5EF4-FFF2-40B4-BE49-F238E27FC236}">
              <a16:creationId xmlns:a16="http://schemas.microsoft.com/office/drawing/2014/main" id="{82CDC89D-C623-4870-B147-5B3148D50B3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89" name="Text Box 1">
          <a:extLst>
            <a:ext uri="{FF2B5EF4-FFF2-40B4-BE49-F238E27FC236}">
              <a16:creationId xmlns:a16="http://schemas.microsoft.com/office/drawing/2014/main" id="{AD54A578-3DB3-46B6-9E8B-730516204E2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90" name="Text Box 1">
          <a:extLst>
            <a:ext uri="{FF2B5EF4-FFF2-40B4-BE49-F238E27FC236}">
              <a16:creationId xmlns:a16="http://schemas.microsoft.com/office/drawing/2014/main" id="{B9290652-BC39-45D1-94C2-048C7044836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91" name="Text Box 1">
          <a:extLst>
            <a:ext uri="{FF2B5EF4-FFF2-40B4-BE49-F238E27FC236}">
              <a16:creationId xmlns:a16="http://schemas.microsoft.com/office/drawing/2014/main" id="{06738682-0353-43B0-BDDD-D1E6C0A4BF1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492" name="Text Box 1">
          <a:extLst>
            <a:ext uri="{FF2B5EF4-FFF2-40B4-BE49-F238E27FC236}">
              <a16:creationId xmlns:a16="http://schemas.microsoft.com/office/drawing/2014/main" id="{A9A9BD36-7F3A-4934-B7FC-64F6928FE45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93" name="Text Box 1">
          <a:extLst>
            <a:ext uri="{FF2B5EF4-FFF2-40B4-BE49-F238E27FC236}">
              <a16:creationId xmlns:a16="http://schemas.microsoft.com/office/drawing/2014/main" id="{B199D0AA-F316-494B-8FC1-710165D1F43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94" name="Text Box 1">
          <a:extLst>
            <a:ext uri="{FF2B5EF4-FFF2-40B4-BE49-F238E27FC236}">
              <a16:creationId xmlns:a16="http://schemas.microsoft.com/office/drawing/2014/main" id="{E73BB578-E39A-4699-AA59-0CC317624DA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95" name="Text Box 1">
          <a:extLst>
            <a:ext uri="{FF2B5EF4-FFF2-40B4-BE49-F238E27FC236}">
              <a16:creationId xmlns:a16="http://schemas.microsoft.com/office/drawing/2014/main" id="{0571DFBD-0C07-4CD1-9D15-D923041F8C5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96" name="Text Box 1">
          <a:extLst>
            <a:ext uri="{FF2B5EF4-FFF2-40B4-BE49-F238E27FC236}">
              <a16:creationId xmlns:a16="http://schemas.microsoft.com/office/drawing/2014/main" id="{B58C1C97-FC53-4996-906E-57C5521CFDC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97" name="Text Box 1">
          <a:extLst>
            <a:ext uri="{FF2B5EF4-FFF2-40B4-BE49-F238E27FC236}">
              <a16:creationId xmlns:a16="http://schemas.microsoft.com/office/drawing/2014/main" id="{19257ACF-7D92-441A-9682-87ACDCF50A0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498" name="Text Box 1">
          <a:extLst>
            <a:ext uri="{FF2B5EF4-FFF2-40B4-BE49-F238E27FC236}">
              <a16:creationId xmlns:a16="http://schemas.microsoft.com/office/drawing/2014/main" id="{4F5736D4-3BAA-406A-9796-8F9C5354DFD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499" name="Text Box 1">
          <a:extLst>
            <a:ext uri="{FF2B5EF4-FFF2-40B4-BE49-F238E27FC236}">
              <a16:creationId xmlns:a16="http://schemas.microsoft.com/office/drawing/2014/main" id="{EFFCA6FA-A664-4BEF-BC1B-2B96DC78123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00" name="Text Box 1">
          <a:extLst>
            <a:ext uri="{FF2B5EF4-FFF2-40B4-BE49-F238E27FC236}">
              <a16:creationId xmlns:a16="http://schemas.microsoft.com/office/drawing/2014/main" id="{A4F3F21E-4643-45AE-9580-B527213994B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01" name="Text Box 1">
          <a:extLst>
            <a:ext uri="{FF2B5EF4-FFF2-40B4-BE49-F238E27FC236}">
              <a16:creationId xmlns:a16="http://schemas.microsoft.com/office/drawing/2014/main" id="{94976AA5-344A-4C4A-A477-24061F6383B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502" name="Text Box 1">
          <a:extLst>
            <a:ext uri="{FF2B5EF4-FFF2-40B4-BE49-F238E27FC236}">
              <a16:creationId xmlns:a16="http://schemas.microsoft.com/office/drawing/2014/main" id="{0C1B39CA-4987-46D3-936E-17667505556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503" name="Text Box 1">
          <a:extLst>
            <a:ext uri="{FF2B5EF4-FFF2-40B4-BE49-F238E27FC236}">
              <a16:creationId xmlns:a16="http://schemas.microsoft.com/office/drawing/2014/main" id="{AB8F13E8-7238-47A7-A2CC-61E6DB42AC0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504" name="Text Box 1">
          <a:extLst>
            <a:ext uri="{FF2B5EF4-FFF2-40B4-BE49-F238E27FC236}">
              <a16:creationId xmlns:a16="http://schemas.microsoft.com/office/drawing/2014/main" id="{CF549141-2AAE-4A1F-9D2E-ED40A7267C1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505" name="Text Box 1">
          <a:extLst>
            <a:ext uri="{FF2B5EF4-FFF2-40B4-BE49-F238E27FC236}">
              <a16:creationId xmlns:a16="http://schemas.microsoft.com/office/drawing/2014/main" id="{9C3CA912-7C91-4EBF-B125-2D9679CECA8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06" name="Text Box 1">
          <a:extLst>
            <a:ext uri="{FF2B5EF4-FFF2-40B4-BE49-F238E27FC236}">
              <a16:creationId xmlns:a16="http://schemas.microsoft.com/office/drawing/2014/main" id="{9BC931BC-276D-4C18-9F2D-E508415067D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07" name="Text Box 1">
          <a:extLst>
            <a:ext uri="{FF2B5EF4-FFF2-40B4-BE49-F238E27FC236}">
              <a16:creationId xmlns:a16="http://schemas.microsoft.com/office/drawing/2014/main" id="{6356D91B-7196-41F5-A078-51A8F9AE1B4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08" name="Text Box 1">
          <a:extLst>
            <a:ext uri="{FF2B5EF4-FFF2-40B4-BE49-F238E27FC236}">
              <a16:creationId xmlns:a16="http://schemas.microsoft.com/office/drawing/2014/main" id="{47F7A854-C00B-49A0-8AA2-24078696CC3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09" name="Text Box 1">
          <a:extLst>
            <a:ext uri="{FF2B5EF4-FFF2-40B4-BE49-F238E27FC236}">
              <a16:creationId xmlns:a16="http://schemas.microsoft.com/office/drawing/2014/main" id="{A5CD7DE8-4713-46F5-95D5-DE499F2B299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10" name="Text Box 1">
          <a:extLst>
            <a:ext uri="{FF2B5EF4-FFF2-40B4-BE49-F238E27FC236}">
              <a16:creationId xmlns:a16="http://schemas.microsoft.com/office/drawing/2014/main" id="{FBF924B8-E0A5-4C84-AA03-7D0067084EB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11" name="Text Box 1">
          <a:extLst>
            <a:ext uri="{FF2B5EF4-FFF2-40B4-BE49-F238E27FC236}">
              <a16:creationId xmlns:a16="http://schemas.microsoft.com/office/drawing/2014/main" id="{589EE682-E7FB-46B7-88C5-678E8FDAE4C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12" name="Text Box 1">
          <a:extLst>
            <a:ext uri="{FF2B5EF4-FFF2-40B4-BE49-F238E27FC236}">
              <a16:creationId xmlns:a16="http://schemas.microsoft.com/office/drawing/2014/main" id="{F2D3D529-4698-4F7C-8DF0-7CD05B901BF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13" name="Text Box 1">
          <a:extLst>
            <a:ext uri="{FF2B5EF4-FFF2-40B4-BE49-F238E27FC236}">
              <a16:creationId xmlns:a16="http://schemas.microsoft.com/office/drawing/2014/main" id="{C691BE69-BD29-4C1A-AA48-A1B1AFAEF5C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14" name="Text Box 1">
          <a:extLst>
            <a:ext uri="{FF2B5EF4-FFF2-40B4-BE49-F238E27FC236}">
              <a16:creationId xmlns:a16="http://schemas.microsoft.com/office/drawing/2014/main" id="{AFC079B0-D535-44C4-94E0-483476DA9B3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15" name="Text Box 1">
          <a:extLst>
            <a:ext uri="{FF2B5EF4-FFF2-40B4-BE49-F238E27FC236}">
              <a16:creationId xmlns:a16="http://schemas.microsoft.com/office/drawing/2014/main" id="{C4E4771F-F1CF-49A5-AA05-64E7E70DE40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16" name="Text Box 1">
          <a:extLst>
            <a:ext uri="{FF2B5EF4-FFF2-40B4-BE49-F238E27FC236}">
              <a16:creationId xmlns:a16="http://schemas.microsoft.com/office/drawing/2014/main" id="{28804B8E-DACE-4B76-9D25-69A357A568D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17" name="Text Box 1">
          <a:extLst>
            <a:ext uri="{FF2B5EF4-FFF2-40B4-BE49-F238E27FC236}">
              <a16:creationId xmlns:a16="http://schemas.microsoft.com/office/drawing/2014/main" id="{23DD281B-3F86-4DAF-8F88-F5E65B0D69D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18" name="Text Box 1">
          <a:extLst>
            <a:ext uri="{FF2B5EF4-FFF2-40B4-BE49-F238E27FC236}">
              <a16:creationId xmlns:a16="http://schemas.microsoft.com/office/drawing/2014/main" id="{5BCC128F-16F2-4439-94F6-403C05FDC2E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19" name="Text Box 1">
          <a:extLst>
            <a:ext uri="{FF2B5EF4-FFF2-40B4-BE49-F238E27FC236}">
              <a16:creationId xmlns:a16="http://schemas.microsoft.com/office/drawing/2014/main" id="{168FBD65-1F45-4496-A895-604A8572693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20" name="Text Box 1">
          <a:extLst>
            <a:ext uri="{FF2B5EF4-FFF2-40B4-BE49-F238E27FC236}">
              <a16:creationId xmlns:a16="http://schemas.microsoft.com/office/drawing/2014/main" id="{DAF12904-ECA6-4CD4-8D7E-9C33B55A0AB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21" name="Text Box 1">
          <a:extLst>
            <a:ext uri="{FF2B5EF4-FFF2-40B4-BE49-F238E27FC236}">
              <a16:creationId xmlns:a16="http://schemas.microsoft.com/office/drawing/2014/main" id="{08DC97C0-D03C-45AB-BAE2-FBA7D34101B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22" name="Text Box 1">
          <a:extLst>
            <a:ext uri="{FF2B5EF4-FFF2-40B4-BE49-F238E27FC236}">
              <a16:creationId xmlns:a16="http://schemas.microsoft.com/office/drawing/2014/main" id="{C62D5331-D662-4805-80D4-F4E110E4154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23" name="Text Box 1">
          <a:extLst>
            <a:ext uri="{FF2B5EF4-FFF2-40B4-BE49-F238E27FC236}">
              <a16:creationId xmlns:a16="http://schemas.microsoft.com/office/drawing/2014/main" id="{E003FA30-A0BB-454E-8E04-05191E71C6F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24" name="Text Box 1">
          <a:extLst>
            <a:ext uri="{FF2B5EF4-FFF2-40B4-BE49-F238E27FC236}">
              <a16:creationId xmlns:a16="http://schemas.microsoft.com/office/drawing/2014/main" id="{1CD83F8B-1C6A-4A51-ACEE-45F717E97B6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25" name="Text Box 1">
          <a:extLst>
            <a:ext uri="{FF2B5EF4-FFF2-40B4-BE49-F238E27FC236}">
              <a16:creationId xmlns:a16="http://schemas.microsoft.com/office/drawing/2014/main" id="{AE97A1B9-99A0-41F8-9475-32AD470C013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26" name="Text Box 1">
          <a:extLst>
            <a:ext uri="{FF2B5EF4-FFF2-40B4-BE49-F238E27FC236}">
              <a16:creationId xmlns:a16="http://schemas.microsoft.com/office/drawing/2014/main" id="{3AD2ADB4-4928-4AA8-8A8D-680C19EC712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27" name="Text Box 1">
          <a:extLst>
            <a:ext uri="{FF2B5EF4-FFF2-40B4-BE49-F238E27FC236}">
              <a16:creationId xmlns:a16="http://schemas.microsoft.com/office/drawing/2014/main" id="{E1EEE425-5D00-4DFC-8567-B741B47FFD7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28" name="Text Box 1">
          <a:extLst>
            <a:ext uri="{FF2B5EF4-FFF2-40B4-BE49-F238E27FC236}">
              <a16:creationId xmlns:a16="http://schemas.microsoft.com/office/drawing/2014/main" id="{215CB3C6-A756-4996-AF10-AA189D80FBA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29" name="Text Box 1">
          <a:extLst>
            <a:ext uri="{FF2B5EF4-FFF2-40B4-BE49-F238E27FC236}">
              <a16:creationId xmlns:a16="http://schemas.microsoft.com/office/drawing/2014/main" id="{B081D462-9476-473F-A42C-562A046B6FB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30" name="Text Box 1">
          <a:extLst>
            <a:ext uri="{FF2B5EF4-FFF2-40B4-BE49-F238E27FC236}">
              <a16:creationId xmlns:a16="http://schemas.microsoft.com/office/drawing/2014/main" id="{2AC7860A-E9E9-4AE8-BB10-60E839C07BE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31" name="Text Box 1">
          <a:extLst>
            <a:ext uri="{FF2B5EF4-FFF2-40B4-BE49-F238E27FC236}">
              <a16:creationId xmlns:a16="http://schemas.microsoft.com/office/drawing/2014/main" id="{684497E7-95FA-424C-8E35-948D33B14E0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32" name="Text Box 1">
          <a:extLst>
            <a:ext uri="{FF2B5EF4-FFF2-40B4-BE49-F238E27FC236}">
              <a16:creationId xmlns:a16="http://schemas.microsoft.com/office/drawing/2014/main" id="{A437EB46-B554-4E91-93B1-883E785B862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33" name="Text Box 1">
          <a:extLst>
            <a:ext uri="{FF2B5EF4-FFF2-40B4-BE49-F238E27FC236}">
              <a16:creationId xmlns:a16="http://schemas.microsoft.com/office/drawing/2014/main" id="{3675E1B5-9FB9-416C-AE2E-B9763BC3B2D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34" name="Text Box 1">
          <a:extLst>
            <a:ext uri="{FF2B5EF4-FFF2-40B4-BE49-F238E27FC236}">
              <a16:creationId xmlns:a16="http://schemas.microsoft.com/office/drawing/2014/main" id="{4301C9B2-A12E-4D53-B02A-82EE523DFD0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35" name="Text Box 1">
          <a:extLst>
            <a:ext uri="{FF2B5EF4-FFF2-40B4-BE49-F238E27FC236}">
              <a16:creationId xmlns:a16="http://schemas.microsoft.com/office/drawing/2014/main" id="{0DD83248-38B0-434E-A462-B223D182C31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36" name="Text Box 1">
          <a:extLst>
            <a:ext uri="{FF2B5EF4-FFF2-40B4-BE49-F238E27FC236}">
              <a16:creationId xmlns:a16="http://schemas.microsoft.com/office/drawing/2014/main" id="{6D73FF17-0568-4A81-9142-8479BBCA108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37" name="Text Box 1">
          <a:extLst>
            <a:ext uri="{FF2B5EF4-FFF2-40B4-BE49-F238E27FC236}">
              <a16:creationId xmlns:a16="http://schemas.microsoft.com/office/drawing/2014/main" id="{3AD6F9D9-E3F1-4BE7-BEDC-3590DA71EBA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38" name="Text Box 1">
          <a:extLst>
            <a:ext uri="{FF2B5EF4-FFF2-40B4-BE49-F238E27FC236}">
              <a16:creationId xmlns:a16="http://schemas.microsoft.com/office/drawing/2014/main" id="{AC486696-3E7A-4BF5-9AD8-53DF2AB6209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39" name="Text Box 1">
          <a:extLst>
            <a:ext uri="{FF2B5EF4-FFF2-40B4-BE49-F238E27FC236}">
              <a16:creationId xmlns:a16="http://schemas.microsoft.com/office/drawing/2014/main" id="{1F30B4FC-DFE5-4847-9014-BACC3166BFC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40" name="Text Box 1">
          <a:extLst>
            <a:ext uri="{FF2B5EF4-FFF2-40B4-BE49-F238E27FC236}">
              <a16:creationId xmlns:a16="http://schemas.microsoft.com/office/drawing/2014/main" id="{3C052198-45C2-4BAB-A1EF-2975BE20A00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41" name="Text Box 1">
          <a:extLst>
            <a:ext uri="{FF2B5EF4-FFF2-40B4-BE49-F238E27FC236}">
              <a16:creationId xmlns:a16="http://schemas.microsoft.com/office/drawing/2014/main" id="{196F58A9-5F87-4F5C-8643-27F2D705D7E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42" name="Text Box 1">
          <a:extLst>
            <a:ext uri="{FF2B5EF4-FFF2-40B4-BE49-F238E27FC236}">
              <a16:creationId xmlns:a16="http://schemas.microsoft.com/office/drawing/2014/main" id="{63A834AE-1D07-478F-A4F2-000386FD34F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43" name="Text Box 1">
          <a:extLst>
            <a:ext uri="{FF2B5EF4-FFF2-40B4-BE49-F238E27FC236}">
              <a16:creationId xmlns:a16="http://schemas.microsoft.com/office/drawing/2014/main" id="{28DB12EA-1B8A-4D8F-A65A-005B3057C07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44" name="Text Box 1">
          <a:extLst>
            <a:ext uri="{FF2B5EF4-FFF2-40B4-BE49-F238E27FC236}">
              <a16:creationId xmlns:a16="http://schemas.microsoft.com/office/drawing/2014/main" id="{39E6D444-65FC-45AE-B68A-9CAE2368A83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545" name="Text Box 1">
          <a:extLst>
            <a:ext uri="{FF2B5EF4-FFF2-40B4-BE49-F238E27FC236}">
              <a16:creationId xmlns:a16="http://schemas.microsoft.com/office/drawing/2014/main" id="{CC373B0F-D61D-4ADA-BDEE-6609E1499BB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46" name="Text Box 1">
          <a:extLst>
            <a:ext uri="{FF2B5EF4-FFF2-40B4-BE49-F238E27FC236}">
              <a16:creationId xmlns:a16="http://schemas.microsoft.com/office/drawing/2014/main" id="{6F4881E0-E38E-448F-A355-1454E18342D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47" name="Text Box 1">
          <a:extLst>
            <a:ext uri="{FF2B5EF4-FFF2-40B4-BE49-F238E27FC236}">
              <a16:creationId xmlns:a16="http://schemas.microsoft.com/office/drawing/2014/main" id="{469D8638-0785-4157-AF8B-EE485A5E63F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48" name="Text Box 1">
          <a:extLst>
            <a:ext uri="{FF2B5EF4-FFF2-40B4-BE49-F238E27FC236}">
              <a16:creationId xmlns:a16="http://schemas.microsoft.com/office/drawing/2014/main" id="{9B6281EE-160D-4C5B-99C5-5576F29D192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49" name="Text Box 1">
          <a:extLst>
            <a:ext uri="{FF2B5EF4-FFF2-40B4-BE49-F238E27FC236}">
              <a16:creationId xmlns:a16="http://schemas.microsoft.com/office/drawing/2014/main" id="{8F853050-57D2-4A5F-9549-056AE408714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50" name="Text Box 1">
          <a:extLst>
            <a:ext uri="{FF2B5EF4-FFF2-40B4-BE49-F238E27FC236}">
              <a16:creationId xmlns:a16="http://schemas.microsoft.com/office/drawing/2014/main" id="{493C7B27-5B04-4F64-B5E0-3A6B741DDEE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51" name="Text Box 1">
          <a:extLst>
            <a:ext uri="{FF2B5EF4-FFF2-40B4-BE49-F238E27FC236}">
              <a16:creationId xmlns:a16="http://schemas.microsoft.com/office/drawing/2014/main" id="{8A77D387-FA78-44E9-8775-F2E4387764F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52" name="Text Box 1">
          <a:extLst>
            <a:ext uri="{FF2B5EF4-FFF2-40B4-BE49-F238E27FC236}">
              <a16:creationId xmlns:a16="http://schemas.microsoft.com/office/drawing/2014/main" id="{97198C8E-ADA5-4653-B13B-0EC319F3A5D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53" name="Text Box 1">
          <a:extLst>
            <a:ext uri="{FF2B5EF4-FFF2-40B4-BE49-F238E27FC236}">
              <a16:creationId xmlns:a16="http://schemas.microsoft.com/office/drawing/2014/main" id="{6C4A7923-515E-446D-B3E4-79E4C2A473F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54" name="Text Box 1">
          <a:extLst>
            <a:ext uri="{FF2B5EF4-FFF2-40B4-BE49-F238E27FC236}">
              <a16:creationId xmlns:a16="http://schemas.microsoft.com/office/drawing/2014/main" id="{C7BA506F-2783-4733-9319-63072282251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55" name="Text Box 1">
          <a:extLst>
            <a:ext uri="{FF2B5EF4-FFF2-40B4-BE49-F238E27FC236}">
              <a16:creationId xmlns:a16="http://schemas.microsoft.com/office/drawing/2014/main" id="{4B786E5B-3404-4222-8E78-881253EC8F3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56" name="Text Box 1">
          <a:extLst>
            <a:ext uri="{FF2B5EF4-FFF2-40B4-BE49-F238E27FC236}">
              <a16:creationId xmlns:a16="http://schemas.microsoft.com/office/drawing/2014/main" id="{07A60DF3-FBC5-49A4-9361-B88135CF37C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57" name="Text Box 1">
          <a:extLst>
            <a:ext uri="{FF2B5EF4-FFF2-40B4-BE49-F238E27FC236}">
              <a16:creationId xmlns:a16="http://schemas.microsoft.com/office/drawing/2014/main" id="{1A71270B-1F04-458A-96F0-A38EED22891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58" name="Text Box 1">
          <a:extLst>
            <a:ext uri="{FF2B5EF4-FFF2-40B4-BE49-F238E27FC236}">
              <a16:creationId xmlns:a16="http://schemas.microsoft.com/office/drawing/2014/main" id="{488EFA39-CA66-417F-86CB-F9A2BE95FF2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59" name="Text Box 1">
          <a:extLst>
            <a:ext uri="{FF2B5EF4-FFF2-40B4-BE49-F238E27FC236}">
              <a16:creationId xmlns:a16="http://schemas.microsoft.com/office/drawing/2014/main" id="{A6C0AA5F-C560-43FD-AB6B-BB875F5A579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60" name="Text Box 1">
          <a:extLst>
            <a:ext uri="{FF2B5EF4-FFF2-40B4-BE49-F238E27FC236}">
              <a16:creationId xmlns:a16="http://schemas.microsoft.com/office/drawing/2014/main" id="{E6A0C636-9AF6-48EA-926B-668146DCBDF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61" name="Text Box 1">
          <a:extLst>
            <a:ext uri="{FF2B5EF4-FFF2-40B4-BE49-F238E27FC236}">
              <a16:creationId xmlns:a16="http://schemas.microsoft.com/office/drawing/2014/main" id="{686A43FF-68E5-4B74-BC83-32B7E95CE4E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62" name="Text Box 1">
          <a:extLst>
            <a:ext uri="{FF2B5EF4-FFF2-40B4-BE49-F238E27FC236}">
              <a16:creationId xmlns:a16="http://schemas.microsoft.com/office/drawing/2014/main" id="{A2BE20E6-06EB-4C18-B6C9-746C806E3DF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63" name="Text Box 1">
          <a:extLst>
            <a:ext uri="{FF2B5EF4-FFF2-40B4-BE49-F238E27FC236}">
              <a16:creationId xmlns:a16="http://schemas.microsoft.com/office/drawing/2014/main" id="{B78DA3C0-A1B4-4EDF-BAB7-C91A529E75A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64" name="Text Box 1">
          <a:extLst>
            <a:ext uri="{FF2B5EF4-FFF2-40B4-BE49-F238E27FC236}">
              <a16:creationId xmlns:a16="http://schemas.microsoft.com/office/drawing/2014/main" id="{854E3110-3E98-4DFC-8183-F9415E4CA06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65" name="Text Box 1">
          <a:extLst>
            <a:ext uri="{FF2B5EF4-FFF2-40B4-BE49-F238E27FC236}">
              <a16:creationId xmlns:a16="http://schemas.microsoft.com/office/drawing/2014/main" id="{AB87ABFC-0D1C-4CC3-9A9B-3EFC54B9B9A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66" name="Text Box 1">
          <a:extLst>
            <a:ext uri="{FF2B5EF4-FFF2-40B4-BE49-F238E27FC236}">
              <a16:creationId xmlns:a16="http://schemas.microsoft.com/office/drawing/2014/main" id="{E522AB02-9845-4267-BF53-746A311CBA8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67" name="Text Box 1">
          <a:extLst>
            <a:ext uri="{FF2B5EF4-FFF2-40B4-BE49-F238E27FC236}">
              <a16:creationId xmlns:a16="http://schemas.microsoft.com/office/drawing/2014/main" id="{ABDA16FF-4762-4A4A-9327-29C26B99ABB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68" name="Text Box 1">
          <a:extLst>
            <a:ext uri="{FF2B5EF4-FFF2-40B4-BE49-F238E27FC236}">
              <a16:creationId xmlns:a16="http://schemas.microsoft.com/office/drawing/2014/main" id="{6CBB823D-7C26-493A-A6D8-43B62052664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69" name="Text Box 1">
          <a:extLst>
            <a:ext uri="{FF2B5EF4-FFF2-40B4-BE49-F238E27FC236}">
              <a16:creationId xmlns:a16="http://schemas.microsoft.com/office/drawing/2014/main" id="{5D915574-3D79-49F8-AF9F-DFEA6243E6C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70" name="Text Box 1">
          <a:extLst>
            <a:ext uri="{FF2B5EF4-FFF2-40B4-BE49-F238E27FC236}">
              <a16:creationId xmlns:a16="http://schemas.microsoft.com/office/drawing/2014/main" id="{F1EA5FEA-8DCE-4775-BEDA-94A30995473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71" name="Text Box 1">
          <a:extLst>
            <a:ext uri="{FF2B5EF4-FFF2-40B4-BE49-F238E27FC236}">
              <a16:creationId xmlns:a16="http://schemas.microsoft.com/office/drawing/2014/main" id="{694A0FAB-C891-44FA-A4C0-3E95E488BA9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72" name="Text Box 1">
          <a:extLst>
            <a:ext uri="{FF2B5EF4-FFF2-40B4-BE49-F238E27FC236}">
              <a16:creationId xmlns:a16="http://schemas.microsoft.com/office/drawing/2014/main" id="{453FDA52-1C8E-47E0-AEA2-77D0C8BC345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73" name="Text Box 1">
          <a:extLst>
            <a:ext uri="{FF2B5EF4-FFF2-40B4-BE49-F238E27FC236}">
              <a16:creationId xmlns:a16="http://schemas.microsoft.com/office/drawing/2014/main" id="{B0C507EE-C117-4CB1-B26C-DC0459AF3C0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74" name="Text Box 1">
          <a:extLst>
            <a:ext uri="{FF2B5EF4-FFF2-40B4-BE49-F238E27FC236}">
              <a16:creationId xmlns:a16="http://schemas.microsoft.com/office/drawing/2014/main" id="{D00E528B-8393-4C67-888F-BB175AE7045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75" name="Text Box 1">
          <a:extLst>
            <a:ext uri="{FF2B5EF4-FFF2-40B4-BE49-F238E27FC236}">
              <a16:creationId xmlns:a16="http://schemas.microsoft.com/office/drawing/2014/main" id="{BE36AAD5-B4C3-4FA3-B7EF-A7C93B771C6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76" name="Text Box 1">
          <a:extLst>
            <a:ext uri="{FF2B5EF4-FFF2-40B4-BE49-F238E27FC236}">
              <a16:creationId xmlns:a16="http://schemas.microsoft.com/office/drawing/2014/main" id="{51F16F13-F0F8-4FCF-9A21-619565262F7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77" name="Text Box 1">
          <a:extLst>
            <a:ext uri="{FF2B5EF4-FFF2-40B4-BE49-F238E27FC236}">
              <a16:creationId xmlns:a16="http://schemas.microsoft.com/office/drawing/2014/main" id="{5187DF93-9991-4DE1-A6C7-48E2BA54624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78" name="Text Box 1">
          <a:extLst>
            <a:ext uri="{FF2B5EF4-FFF2-40B4-BE49-F238E27FC236}">
              <a16:creationId xmlns:a16="http://schemas.microsoft.com/office/drawing/2014/main" id="{2530C142-BF07-471F-9E15-E4D5D7685B6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79" name="Text Box 1">
          <a:extLst>
            <a:ext uri="{FF2B5EF4-FFF2-40B4-BE49-F238E27FC236}">
              <a16:creationId xmlns:a16="http://schemas.microsoft.com/office/drawing/2014/main" id="{F6E4DE65-434D-45C6-858E-F71A269AD7D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580" name="Text Box 1">
          <a:extLst>
            <a:ext uri="{FF2B5EF4-FFF2-40B4-BE49-F238E27FC236}">
              <a16:creationId xmlns:a16="http://schemas.microsoft.com/office/drawing/2014/main" id="{45D83F37-9C22-4557-8DE3-6659BC75430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81" name="Text Box 1">
          <a:extLst>
            <a:ext uri="{FF2B5EF4-FFF2-40B4-BE49-F238E27FC236}">
              <a16:creationId xmlns:a16="http://schemas.microsoft.com/office/drawing/2014/main" id="{BA2C9360-B16F-4BDB-B1D8-14873D157AB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82" name="Text Box 1">
          <a:extLst>
            <a:ext uri="{FF2B5EF4-FFF2-40B4-BE49-F238E27FC236}">
              <a16:creationId xmlns:a16="http://schemas.microsoft.com/office/drawing/2014/main" id="{C9EFA4A0-C797-4EE2-B618-9E92B69468D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83" name="Text Box 1">
          <a:extLst>
            <a:ext uri="{FF2B5EF4-FFF2-40B4-BE49-F238E27FC236}">
              <a16:creationId xmlns:a16="http://schemas.microsoft.com/office/drawing/2014/main" id="{6B9824B4-D8EF-4F85-BAD4-58890283F6A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84" name="Text Box 1">
          <a:extLst>
            <a:ext uri="{FF2B5EF4-FFF2-40B4-BE49-F238E27FC236}">
              <a16:creationId xmlns:a16="http://schemas.microsoft.com/office/drawing/2014/main" id="{C40C15FD-B135-4DAE-ADEA-578C7A285B0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85" name="Text Box 1">
          <a:extLst>
            <a:ext uri="{FF2B5EF4-FFF2-40B4-BE49-F238E27FC236}">
              <a16:creationId xmlns:a16="http://schemas.microsoft.com/office/drawing/2014/main" id="{0AEA44CB-54D7-4E2D-982F-6A11ECA243E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86" name="Text Box 1">
          <a:extLst>
            <a:ext uri="{FF2B5EF4-FFF2-40B4-BE49-F238E27FC236}">
              <a16:creationId xmlns:a16="http://schemas.microsoft.com/office/drawing/2014/main" id="{1E816C97-2BDA-4869-90E1-326BD092930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87" name="Text Box 1">
          <a:extLst>
            <a:ext uri="{FF2B5EF4-FFF2-40B4-BE49-F238E27FC236}">
              <a16:creationId xmlns:a16="http://schemas.microsoft.com/office/drawing/2014/main" id="{6E32F5FF-3F47-46B4-AE8B-FF187EFDBEF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88" name="Text Box 1">
          <a:extLst>
            <a:ext uri="{FF2B5EF4-FFF2-40B4-BE49-F238E27FC236}">
              <a16:creationId xmlns:a16="http://schemas.microsoft.com/office/drawing/2014/main" id="{D78C6930-F24B-451B-A59C-CFE9D11246A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89" name="Text Box 1">
          <a:extLst>
            <a:ext uri="{FF2B5EF4-FFF2-40B4-BE49-F238E27FC236}">
              <a16:creationId xmlns:a16="http://schemas.microsoft.com/office/drawing/2014/main" id="{2D3E4EE6-8D8E-48EC-BE51-27DF92C4FDB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590" name="Text Box 1">
          <a:extLst>
            <a:ext uri="{FF2B5EF4-FFF2-40B4-BE49-F238E27FC236}">
              <a16:creationId xmlns:a16="http://schemas.microsoft.com/office/drawing/2014/main" id="{C20566E0-22F0-49F1-AC7F-68075A7C932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591" name="Text Box 1">
          <a:extLst>
            <a:ext uri="{FF2B5EF4-FFF2-40B4-BE49-F238E27FC236}">
              <a16:creationId xmlns:a16="http://schemas.microsoft.com/office/drawing/2014/main" id="{3EE77D2C-65F1-4BFB-9F8F-852DA38C154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592" name="Text Box 1">
          <a:extLst>
            <a:ext uri="{FF2B5EF4-FFF2-40B4-BE49-F238E27FC236}">
              <a16:creationId xmlns:a16="http://schemas.microsoft.com/office/drawing/2014/main" id="{A947FCE5-D2EA-4431-954E-7DD68F4D508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593" name="Text Box 1">
          <a:extLst>
            <a:ext uri="{FF2B5EF4-FFF2-40B4-BE49-F238E27FC236}">
              <a16:creationId xmlns:a16="http://schemas.microsoft.com/office/drawing/2014/main" id="{BDBF282B-8026-427C-A401-863D996E8AC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94" name="Text Box 1">
          <a:extLst>
            <a:ext uri="{FF2B5EF4-FFF2-40B4-BE49-F238E27FC236}">
              <a16:creationId xmlns:a16="http://schemas.microsoft.com/office/drawing/2014/main" id="{2F87AAED-00B2-490F-88C0-85CCB1EF56E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95" name="Text Box 1">
          <a:extLst>
            <a:ext uri="{FF2B5EF4-FFF2-40B4-BE49-F238E27FC236}">
              <a16:creationId xmlns:a16="http://schemas.microsoft.com/office/drawing/2014/main" id="{EA1CDF7D-84F4-4E49-BF4F-08272390649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96" name="Text Box 1">
          <a:extLst>
            <a:ext uri="{FF2B5EF4-FFF2-40B4-BE49-F238E27FC236}">
              <a16:creationId xmlns:a16="http://schemas.microsoft.com/office/drawing/2014/main" id="{B1B39A2A-B9E9-4584-B2E1-A583C492735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97" name="Text Box 1">
          <a:extLst>
            <a:ext uri="{FF2B5EF4-FFF2-40B4-BE49-F238E27FC236}">
              <a16:creationId xmlns:a16="http://schemas.microsoft.com/office/drawing/2014/main" id="{C871DD78-C874-4D7F-94C5-F1DB018B92D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598" name="Text Box 1">
          <a:extLst>
            <a:ext uri="{FF2B5EF4-FFF2-40B4-BE49-F238E27FC236}">
              <a16:creationId xmlns:a16="http://schemas.microsoft.com/office/drawing/2014/main" id="{5F91B5A6-E0E3-49BC-898B-8D4133D75DC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599" name="Text Box 1">
          <a:extLst>
            <a:ext uri="{FF2B5EF4-FFF2-40B4-BE49-F238E27FC236}">
              <a16:creationId xmlns:a16="http://schemas.microsoft.com/office/drawing/2014/main" id="{B7CD4EAB-CC9B-46F2-86FD-370CA8BFBF9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00" name="Text Box 1">
          <a:extLst>
            <a:ext uri="{FF2B5EF4-FFF2-40B4-BE49-F238E27FC236}">
              <a16:creationId xmlns:a16="http://schemas.microsoft.com/office/drawing/2014/main" id="{1D7258AE-044D-4410-B2A2-64EF5C4117C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01" name="Text Box 1">
          <a:extLst>
            <a:ext uri="{FF2B5EF4-FFF2-40B4-BE49-F238E27FC236}">
              <a16:creationId xmlns:a16="http://schemas.microsoft.com/office/drawing/2014/main" id="{0AAF92AE-A303-483F-B548-4FAA7FE69DF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02" name="Text Box 1">
          <a:extLst>
            <a:ext uri="{FF2B5EF4-FFF2-40B4-BE49-F238E27FC236}">
              <a16:creationId xmlns:a16="http://schemas.microsoft.com/office/drawing/2014/main" id="{3372DF33-69AD-45CF-AF55-AB65C69387C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03" name="Text Box 1">
          <a:extLst>
            <a:ext uri="{FF2B5EF4-FFF2-40B4-BE49-F238E27FC236}">
              <a16:creationId xmlns:a16="http://schemas.microsoft.com/office/drawing/2014/main" id="{78A48461-B1D5-4885-B625-0CC921D9975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04" name="Text Box 1">
          <a:extLst>
            <a:ext uri="{FF2B5EF4-FFF2-40B4-BE49-F238E27FC236}">
              <a16:creationId xmlns:a16="http://schemas.microsoft.com/office/drawing/2014/main" id="{4CD4576E-2751-42BC-A712-A9948EBDCEF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05" name="Text Box 1">
          <a:extLst>
            <a:ext uri="{FF2B5EF4-FFF2-40B4-BE49-F238E27FC236}">
              <a16:creationId xmlns:a16="http://schemas.microsoft.com/office/drawing/2014/main" id="{1B251ED8-071E-41B8-8AB9-BF342A9D7C1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06" name="Text Box 1">
          <a:extLst>
            <a:ext uri="{FF2B5EF4-FFF2-40B4-BE49-F238E27FC236}">
              <a16:creationId xmlns:a16="http://schemas.microsoft.com/office/drawing/2014/main" id="{6B055066-E228-414C-B716-E968D2EF8EF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07" name="Text Box 1">
          <a:extLst>
            <a:ext uri="{FF2B5EF4-FFF2-40B4-BE49-F238E27FC236}">
              <a16:creationId xmlns:a16="http://schemas.microsoft.com/office/drawing/2014/main" id="{E8C55023-F688-4079-97F8-B2D710FEDE8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08" name="Text Box 1">
          <a:extLst>
            <a:ext uri="{FF2B5EF4-FFF2-40B4-BE49-F238E27FC236}">
              <a16:creationId xmlns:a16="http://schemas.microsoft.com/office/drawing/2014/main" id="{A4A63C29-1BA7-4FF9-9875-B7F74BE7844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09" name="Text Box 1">
          <a:extLst>
            <a:ext uri="{FF2B5EF4-FFF2-40B4-BE49-F238E27FC236}">
              <a16:creationId xmlns:a16="http://schemas.microsoft.com/office/drawing/2014/main" id="{B713BB78-68B8-4187-B110-69FF5870E2A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10" name="Text Box 1">
          <a:extLst>
            <a:ext uri="{FF2B5EF4-FFF2-40B4-BE49-F238E27FC236}">
              <a16:creationId xmlns:a16="http://schemas.microsoft.com/office/drawing/2014/main" id="{4560A462-8A76-43F4-BE5A-F611174F409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11" name="Text Box 1">
          <a:extLst>
            <a:ext uri="{FF2B5EF4-FFF2-40B4-BE49-F238E27FC236}">
              <a16:creationId xmlns:a16="http://schemas.microsoft.com/office/drawing/2014/main" id="{315049C2-A959-4052-A837-3E056DCF3A6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12" name="Text Box 1">
          <a:extLst>
            <a:ext uri="{FF2B5EF4-FFF2-40B4-BE49-F238E27FC236}">
              <a16:creationId xmlns:a16="http://schemas.microsoft.com/office/drawing/2014/main" id="{DD5BD99F-C8E8-4837-8A16-6A3D825F3E4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13" name="Text Box 1">
          <a:extLst>
            <a:ext uri="{FF2B5EF4-FFF2-40B4-BE49-F238E27FC236}">
              <a16:creationId xmlns:a16="http://schemas.microsoft.com/office/drawing/2014/main" id="{7792465D-5CC2-4F43-A462-35EBDBCFAA8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14" name="Text Box 1">
          <a:extLst>
            <a:ext uri="{FF2B5EF4-FFF2-40B4-BE49-F238E27FC236}">
              <a16:creationId xmlns:a16="http://schemas.microsoft.com/office/drawing/2014/main" id="{8E950463-8C6C-4D58-9772-2884E292EF3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15" name="Text Box 1">
          <a:extLst>
            <a:ext uri="{FF2B5EF4-FFF2-40B4-BE49-F238E27FC236}">
              <a16:creationId xmlns:a16="http://schemas.microsoft.com/office/drawing/2014/main" id="{8E9B7FE7-FF32-4B06-AFD9-7897998C967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16" name="Text Box 1">
          <a:extLst>
            <a:ext uri="{FF2B5EF4-FFF2-40B4-BE49-F238E27FC236}">
              <a16:creationId xmlns:a16="http://schemas.microsoft.com/office/drawing/2014/main" id="{1CC2C1E1-4E0C-4649-A66B-5672B7F81D4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17" name="Text Box 1">
          <a:extLst>
            <a:ext uri="{FF2B5EF4-FFF2-40B4-BE49-F238E27FC236}">
              <a16:creationId xmlns:a16="http://schemas.microsoft.com/office/drawing/2014/main" id="{9339209B-6D56-4FE6-B647-9EBB0F581EA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18" name="Text Box 1">
          <a:extLst>
            <a:ext uri="{FF2B5EF4-FFF2-40B4-BE49-F238E27FC236}">
              <a16:creationId xmlns:a16="http://schemas.microsoft.com/office/drawing/2014/main" id="{46E7D2F2-584A-4E25-A044-78977056DE5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19" name="Text Box 1">
          <a:extLst>
            <a:ext uri="{FF2B5EF4-FFF2-40B4-BE49-F238E27FC236}">
              <a16:creationId xmlns:a16="http://schemas.microsoft.com/office/drawing/2014/main" id="{057620E9-9C21-4D22-AD71-B01D021FF22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20" name="Text Box 1">
          <a:extLst>
            <a:ext uri="{FF2B5EF4-FFF2-40B4-BE49-F238E27FC236}">
              <a16:creationId xmlns:a16="http://schemas.microsoft.com/office/drawing/2014/main" id="{EA0C9536-6559-4A51-8FFC-7AAAD847246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21" name="Text Box 1">
          <a:extLst>
            <a:ext uri="{FF2B5EF4-FFF2-40B4-BE49-F238E27FC236}">
              <a16:creationId xmlns:a16="http://schemas.microsoft.com/office/drawing/2014/main" id="{8FBD1FF9-7772-4D47-A676-E511882B4F9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22" name="Text Box 1">
          <a:extLst>
            <a:ext uri="{FF2B5EF4-FFF2-40B4-BE49-F238E27FC236}">
              <a16:creationId xmlns:a16="http://schemas.microsoft.com/office/drawing/2014/main" id="{3EEC6F14-2C6D-4C6A-A5CC-33A8F60AA6E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23" name="Text Box 1">
          <a:extLst>
            <a:ext uri="{FF2B5EF4-FFF2-40B4-BE49-F238E27FC236}">
              <a16:creationId xmlns:a16="http://schemas.microsoft.com/office/drawing/2014/main" id="{825C8EFA-2C5B-4DEC-8B0E-34486294E54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4804F926-D025-4044-844E-1694D49F99C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25" name="Text Box 1">
          <a:extLst>
            <a:ext uri="{FF2B5EF4-FFF2-40B4-BE49-F238E27FC236}">
              <a16:creationId xmlns:a16="http://schemas.microsoft.com/office/drawing/2014/main" id="{14DA6456-33F5-47A9-8115-C2FAE72BC3C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26" name="Text Box 1">
          <a:extLst>
            <a:ext uri="{FF2B5EF4-FFF2-40B4-BE49-F238E27FC236}">
              <a16:creationId xmlns:a16="http://schemas.microsoft.com/office/drawing/2014/main" id="{EB940422-E826-4A3A-B467-6457F4BAD14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27" name="Text Box 1">
          <a:extLst>
            <a:ext uri="{FF2B5EF4-FFF2-40B4-BE49-F238E27FC236}">
              <a16:creationId xmlns:a16="http://schemas.microsoft.com/office/drawing/2014/main" id="{C75BEE70-2E8F-4B94-B664-CBB2C5370AC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28" name="Text Box 1">
          <a:extLst>
            <a:ext uri="{FF2B5EF4-FFF2-40B4-BE49-F238E27FC236}">
              <a16:creationId xmlns:a16="http://schemas.microsoft.com/office/drawing/2014/main" id="{99A8C70D-EAB7-42A9-864C-EF8AF844958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29" name="Text Box 1">
          <a:extLst>
            <a:ext uri="{FF2B5EF4-FFF2-40B4-BE49-F238E27FC236}">
              <a16:creationId xmlns:a16="http://schemas.microsoft.com/office/drawing/2014/main" id="{D547D87E-FFDC-4B85-B763-0F7052BFD4E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30" name="Text Box 1">
          <a:extLst>
            <a:ext uri="{FF2B5EF4-FFF2-40B4-BE49-F238E27FC236}">
              <a16:creationId xmlns:a16="http://schemas.microsoft.com/office/drawing/2014/main" id="{8B1FF9BA-D217-4055-B97E-F8091872A3E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31" name="Text Box 1">
          <a:extLst>
            <a:ext uri="{FF2B5EF4-FFF2-40B4-BE49-F238E27FC236}">
              <a16:creationId xmlns:a16="http://schemas.microsoft.com/office/drawing/2014/main" id="{D37FF11B-8C94-4C96-AB0A-F23BCD4A9E3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32" name="Text Box 1">
          <a:extLst>
            <a:ext uri="{FF2B5EF4-FFF2-40B4-BE49-F238E27FC236}">
              <a16:creationId xmlns:a16="http://schemas.microsoft.com/office/drawing/2014/main" id="{8BF8A926-D462-49A4-941E-3D000AFC15B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33" name="Text Box 1">
          <a:extLst>
            <a:ext uri="{FF2B5EF4-FFF2-40B4-BE49-F238E27FC236}">
              <a16:creationId xmlns:a16="http://schemas.microsoft.com/office/drawing/2014/main" id="{427FF0C0-F023-48BE-84E0-048F459D05B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34" name="Text Box 1">
          <a:extLst>
            <a:ext uri="{FF2B5EF4-FFF2-40B4-BE49-F238E27FC236}">
              <a16:creationId xmlns:a16="http://schemas.microsoft.com/office/drawing/2014/main" id="{E0870314-C57F-49BB-923F-D02FEF89D9A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35" name="Text Box 1">
          <a:extLst>
            <a:ext uri="{FF2B5EF4-FFF2-40B4-BE49-F238E27FC236}">
              <a16:creationId xmlns:a16="http://schemas.microsoft.com/office/drawing/2014/main" id="{A1A25991-4F62-42B6-BE58-19A5116ACC3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36" name="Text Box 1">
          <a:extLst>
            <a:ext uri="{FF2B5EF4-FFF2-40B4-BE49-F238E27FC236}">
              <a16:creationId xmlns:a16="http://schemas.microsoft.com/office/drawing/2014/main" id="{5EE83A20-B55B-4130-ADF5-5609FCACBA9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37" name="Text Box 1">
          <a:extLst>
            <a:ext uri="{FF2B5EF4-FFF2-40B4-BE49-F238E27FC236}">
              <a16:creationId xmlns:a16="http://schemas.microsoft.com/office/drawing/2014/main" id="{2CA30B7E-A718-4D93-89C2-ACCA58F66FB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38" name="Text Box 1">
          <a:extLst>
            <a:ext uri="{FF2B5EF4-FFF2-40B4-BE49-F238E27FC236}">
              <a16:creationId xmlns:a16="http://schemas.microsoft.com/office/drawing/2014/main" id="{C53541DC-F199-4C1A-A547-634BB0D67FC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39" name="Text Box 1">
          <a:extLst>
            <a:ext uri="{FF2B5EF4-FFF2-40B4-BE49-F238E27FC236}">
              <a16:creationId xmlns:a16="http://schemas.microsoft.com/office/drawing/2014/main" id="{8693A36C-BF16-4B0A-99A2-A8A7680F81E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40" name="Text Box 1">
          <a:extLst>
            <a:ext uri="{FF2B5EF4-FFF2-40B4-BE49-F238E27FC236}">
              <a16:creationId xmlns:a16="http://schemas.microsoft.com/office/drawing/2014/main" id="{ACC5FA94-C548-47B3-9BCA-097AFAFB33A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41" name="Text Box 1">
          <a:extLst>
            <a:ext uri="{FF2B5EF4-FFF2-40B4-BE49-F238E27FC236}">
              <a16:creationId xmlns:a16="http://schemas.microsoft.com/office/drawing/2014/main" id="{893AAC45-7001-45BA-A7A4-4048255ABED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42" name="Text Box 1">
          <a:extLst>
            <a:ext uri="{FF2B5EF4-FFF2-40B4-BE49-F238E27FC236}">
              <a16:creationId xmlns:a16="http://schemas.microsoft.com/office/drawing/2014/main" id="{8DD5744F-10A4-4163-8C93-AA62E5E9AA3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43" name="Text Box 1">
          <a:extLst>
            <a:ext uri="{FF2B5EF4-FFF2-40B4-BE49-F238E27FC236}">
              <a16:creationId xmlns:a16="http://schemas.microsoft.com/office/drawing/2014/main" id="{2030B8C2-A7CD-411D-B5D0-B9E6E886EF5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44" name="Text Box 1">
          <a:extLst>
            <a:ext uri="{FF2B5EF4-FFF2-40B4-BE49-F238E27FC236}">
              <a16:creationId xmlns:a16="http://schemas.microsoft.com/office/drawing/2014/main" id="{77CB7549-E704-4F12-93A3-9DBD26880C8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45" name="Text Box 1">
          <a:extLst>
            <a:ext uri="{FF2B5EF4-FFF2-40B4-BE49-F238E27FC236}">
              <a16:creationId xmlns:a16="http://schemas.microsoft.com/office/drawing/2014/main" id="{E7C7EF67-E322-48B8-A099-FB7EDF42045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46" name="Text Box 1">
          <a:extLst>
            <a:ext uri="{FF2B5EF4-FFF2-40B4-BE49-F238E27FC236}">
              <a16:creationId xmlns:a16="http://schemas.microsoft.com/office/drawing/2014/main" id="{16DB99B3-33DE-49E9-B8BE-4EC816A472E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47" name="Text Box 1">
          <a:extLst>
            <a:ext uri="{FF2B5EF4-FFF2-40B4-BE49-F238E27FC236}">
              <a16:creationId xmlns:a16="http://schemas.microsoft.com/office/drawing/2014/main" id="{97875DCB-3A6E-46BA-9C38-D1C3253AFBA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48" name="Text Box 1">
          <a:extLst>
            <a:ext uri="{FF2B5EF4-FFF2-40B4-BE49-F238E27FC236}">
              <a16:creationId xmlns:a16="http://schemas.microsoft.com/office/drawing/2014/main" id="{345C07AD-61F5-48C8-B6E7-ABE092B51CF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49" name="Text Box 1">
          <a:extLst>
            <a:ext uri="{FF2B5EF4-FFF2-40B4-BE49-F238E27FC236}">
              <a16:creationId xmlns:a16="http://schemas.microsoft.com/office/drawing/2014/main" id="{EDAFBC5C-11E1-48A3-B83E-08D1DB22381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50" name="Text Box 1">
          <a:extLst>
            <a:ext uri="{FF2B5EF4-FFF2-40B4-BE49-F238E27FC236}">
              <a16:creationId xmlns:a16="http://schemas.microsoft.com/office/drawing/2014/main" id="{344EEBEC-AFB9-4AE5-BE24-10A17882BAA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51" name="Text Box 1">
          <a:extLst>
            <a:ext uri="{FF2B5EF4-FFF2-40B4-BE49-F238E27FC236}">
              <a16:creationId xmlns:a16="http://schemas.microsoft.com/office/drawing/2014/main" id="{3F1568B1-6A05-47F7-8915-37DF4ACF2F4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52" name="Text Box 1">
          <a:extLst>
            <a:ext uri="{FF2B5EF4-FFF2-40B4-BE49-F238E27FC236}">
              <a16:creationId xmlns:a16="http://schemas.microsoft.com/office/drawing/2014/main" id="{1C0AC122-A73C-438D-9B67-3E3F4BD997E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53" name="Text Box 1">
          <a:extLst>
            <a:ext uri="{FF2B5EF4-FFF2-40B4-BE49-F238E27FC236}">
              <a16:creationId xmlns:a16="http://schemas.microsoft.com/office/drawing/2014/main" id="{70F5E288-BD25-4F7B-BB38-B5E9B0440AC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54" name="Text Box 1">
          <a:extLst>
            <a:ext uri="{FF2B5EF4-FFF2-40B4-BE49-F238E27FC236}">
              <a16:creationId xmlns:a16="http://schemas.microsoft.com/office/drawing/2014/main" id="{DCADA4A9-9BE4-4CFF-87BD-7B17364924E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55" name="Text Box 1">
          <a:extLst>
            <a:ext uri="{FF2B5EF4-FFF2-40B4-BE49-F238E27FC236}">
              <a16:creationId xmlns:a16="http://schemas.microsoft.com/office/drawing/2014/main" id="{5AC37CF0-4C5D-4D18-9B9E-5D0E9E986E0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56" name="Text Box 1">
          <a:extLst>
            <a:ext uri="{FF2B5EF4-FFF2-40B4-BE49-F238E27FC236}">
              <a16:creationId xmlns:a16="http://schemas.microsoft.com/office/drawing/2014/main" id="{99E6D11A-78E7-4680-99F9-89291C4047F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657" name="Text Box 1">
          <a:extLst>
            <a:ext uri="{FF2B5EF4-FFF2-40B4-BE49-F238E27FC236}">
              <a16:creationId xmlns:a16="http://schemas.microsoft.com/office/drawing/2014/main" id="{8EB59100-85A6-4905-B153-D66E907C22F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658" name="Text Box 1">
          <a:extLst>
            <a:ext uri="{FF2B5EF4-FFF2-40B4-BE49-F238E27FC236}">
              <a16:creationId xmlns:a16="http://schemas.microsoft.com/office/drawing/2014/main" id="{FF9AEEDD-6593-4BB0-A80D-CCDB75FB61F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59" name="Text Box 1">
          <a:extLst>
            <a:ext uri="{FF2B5EF4-FFF2-40B4-BE49-F238E27FC236}">
              <a16:creationId xmlns:a16="http://schemas.microsoft.com/office/drawing/2014/main" id="{CB6AAB2B-5F9D-443C-AADB-53D06481F4F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660" name="Text Box 1">
          <a:extLst>
            <a:ext uri="{FF2B5EF4-FFF2-40B4-BE49-F238E27FC236}">
              <a16:creationId xmlns:a16="http://schemas.microsoft.com/office/drawing/2014/main" id="{C23DBB42-7374-4565-ACD2-2CC2E54B4D3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61" name="Text Box 1">
          <a:extLst>
            <a:ext uri="{FF2B5EF4-FFF2-40B4-BE49-F238E27FC236}">
              <a16:creationId xmlns:a16="http://schemas.microsoft.com/office/drawing/2014/main" id="{9ECBA83F-3224-4538-9736-BDC9982AB85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662" name="Text Box 1">
          <a:extLst>
            <a:ext uri="{FF2B5EF4-FFF2-40B4-BE49-F238E27FC236}">
              <a16:creationId xmlns:a16="http://schemas.microsoft.com/office/drawing/2014/main" id="{E0997DFB-30D2-4CE8-BEF9-1417F623F8F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63" name="Text Box 1">
          <a:extLst>
            <a:ext uri="{FF2B5EF4-FFF2-40B4-BE49-F238E27FC236}">
              <a16:creationId xmlns:a16="http://schemas.microsoft.com/office/drawing/2014/main" id="{67DC8D37-2056-419D-B176-88CD1C9D149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664" name="Text Box 1">
          <a:extLst>
            <a:ext uri="{FF2B5EF4-FFF2-40B4-BE49-F238E27FC236}">
              <a16:creationId xmlns:a16="http://schemas.microsoft.com/office/drawing/2014/main" id="{1232A89C-9646-4DC0-9BE6-5B8BA80D4BA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65" name="Text Box 1">
          <a:extLst>
            <a:ext uri="{FF2B5EF4-FFF2-40B4-BE49-F238E27FC236}">
              <a16:creationId xmlns:a16="http://schemas.microsoft.com/office/drawing/2014/main" id="{1AC672E4-7FE5-46B3-9EB9-38F4B20D020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666" name="Text Box 1">
          <a:extLst>
            <a:ext uri="{FF2B5EF4-FFF2-40B4-BE49-F238E27FC236}">
              <a16:creationId xmlns:a16="http://schemas.microsoft.com/office/drawing/2014/main" id="{AC75AAEC-0C5D-4F37-B240-90227F9FCEA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67" name="Text Box 1">
          <a:extLst>
            <a:ext uri="{FF2B5EF4-FFF2-40B4-BE49-F238E27FC236}">
              <a16:creationId xmlns:a16="http://schemas.microsoft.com/office/drawing/2014/main" id="{12672BB7-3460-41B2-B8CA-699A8045217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668" name="Text Box 1">
          <a:extLst>
            <a:ext uri="{FF2B5EF4-FFF2-40B4-BE49-F238E27FC236}">
              <a16:creationId xmlns:a16="http://schemas.microsoft.com/office/drawing/2014/main" id="{9E81F47E-EEF0-4FBA-8700-BD2FF316EC2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69" name="Text Box 1">
          <a:extLst>
            <a:ext uri="{FF2B5EF4-FFF2-40B4-BE49-F238E27FC236}">
              <a16:creationId xmlns:a16="http://schemas.microsoft.com/office/drawing/2014/main" id="{1D1C3B77-1345-4021-9003-83937A0E810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70" name="Text Box 1">
          <a:extLst>
            <a:ext uri="{FF2B5EF4-FFF2-40B4-BE49-F238E27FC236}">
              <a16:creationId xmlns:a16="http://schemas.microsoft.com/office/drawing/2014/main" id="{906A3801-3138-4462-88B8-48B290FDA97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71" name="Text Box 1">
          <a:extLst>
            <a:ext uri="{FF2B5EF4-FFF2-40B4-BE49-F238E27FC236}">
              <a16:creationId xmlns:a16="http://schemas.microsoft.com/office/drawing/2014/main" id="{2A70D2FA-0F0D-4C4D-B9C5-88139C55531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72" name="Text Box 1">
          <a:extLst>
            <a:ext uri="{FF2B5EF4-FFF2-40B4-BE49-F238E27FC236}">
              <a16:creationId xmlns:a16="http://schemas.microsoft.com/office/drawing/2014/main" id="{B1FFB00A-04AA-4418-AA61-610599FDAAB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73" name="Text Box 1">
          <a:extLst>
            <a:ext uri="{FF2B5EF4-FFF2-40B4-BE49-F238E27FC236}">
              <a16:creationId xmlns:a16="http://schemas.microsoft.com/office/drawing/2014/main" id="{6B8C3220-F820-4012-B8E7-8BD5A910CE1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674" name="Text Box 1">
          <a:extLst>
            <a:ext uri="{FF2B5EF4-FFF2-40B4-BE49-F238E27FC236}">
              <a16:creationId xmlns:a16="http://schemas.microsoft.com/office/drawing/2014/main" id="{933D2217-E10E-4766-8C7B-EA34D9F7C66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75" name="Text Box 1">
          <a:extLst>
            <a:ext uri="{FF2B5EF4-FFF2-40B4-BE49-F238E27FC236}">
              <a16:creationId xmlns:a16="http://schemas.microsoft.com/office/drawing/2014/main" id="{91FC67E4-15F0-43EF-AD9D-8E07C2CFB8F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676" name="Text Box 1">
          <a:extLst>
            <a:ext uri="{FF2B5EF4-FFF2-40B4-BE49-F238E27FC236}">
              <a16:creationId xmlns:a16="http://schemas.microsoft.com/office/drawing/2014/main" id="{C0718F59-A91C-4649-AE7A-7B0453BCAD9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77" name="Text Box 1">
          <a:extLst>
            <a:ext uri="{FF2B5EF4-FFF2-40B4-BE49-F238E27FC236}">
              <a16:creationId xmlns:a16="http://schemas.microsoft.com/office/drawing/2014/main" id="{8E3F8281-5E82-4336-8AB9-8961CF2950F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78" name="Text Box 1">
          <a:extLst>
            <a:ext uri="{FF2B5EF4-FFF2-40B4-BE49-F238E27FC236}">
              <a16:creationId xmlns:a16="http://schemas.microsoft.com/office/drawing/2014/main" id="{FD7C87FE-4A40-456F-80E9-4A74883850D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79" name="Text Box 1">
          <a:extLst>
            <a:ext uri="{FF2B5EF4-FFF2-40B4-BE49-F238E27FC236}">
              <a16:creationId xmlns:a16="http://schemas.microsoft.com/office/drawing/2014/main" id="{01931DDD-401B-415F-A618-BE517954793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80" name="Text Box 1">
          <a:extLst>
            <a:ext uri="{FF2B5EF4-FFF2-40B4-BE49-F238E27FC236}">
              <a16:creationId xmlns:a16="http://schemas.microsoft.com/office/drawing/2014/main" id="{55BA0B68-AA37-4E8A-819C-9ECA9D1BC9D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681" name="Text Box 1">
          <a:extLst>
            <a:ext uri="{FF2B5EF4-FFF2-40B4-BE49-F238E27FC236}">
              <a16:creationId xmlns:a16="http://schemas.microsoft.com/office/drawing/2014/main" id="{2EF42492-E4B3-4371-9863-5FB410E7AAB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82" name="Text Box 1">
          <a:extLst>
            <a:ext uri="{FF2B5EF4-FFF2-40B4-BE49-F238E27FC236}">
              <a16:creationId xmlns:a16="http://schemas.microsoft.com/office/drawing/2014/main" id="{39D56AFA-B296-42B7-8D1F-55A6CE7C6A6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83" name="Text Box 1">
          <a:extLst>
            <a:ext uri="{FF2B5EF4-FFF2-40B4-BE49-F238E27FC236}">
              <a16:creationId xmlns:a16="http://schemas.microsoft.com/office/drawing/2014/main" id="{315B1523-B106-45F7-A965-046A0BAFD7C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84" name="Text Box 1">
          <a:extLst>
            <a:ext uri="{FF2B5EF4-FFF2-40B4-BE49-F238E27FC236}">
              <a16:creationId xmlns:a16="http://schemas.microsoft.com/office/drawing/2014/main" id="{11642C1F-E95B-4582-BF74-0DDAF1E9F01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85" name="Text Box 1">
          <a:extLst>
            <a:ext uri="{FF2B5EF4-FFF2-40B4-BE49-F238E27FC236}">
              <a16:creationId xmlns:a16="http://schemas.microsoft.com/office/drawing/2014/main" id="{27B617F1-F271-4A2E-96BC-DCDFED601E5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86" name="Text Box 1">
          <a:extLst>
            <a:ext uri="{FF2B5EF4-FFF2-40B4-BE49-F238E27FC236}">
              <a16:creationId xmlns:a16="http://schemas.microsoft.com/office/drawing/2014/main" id="{AD8B1297-6F53-4AC4-8984-15769089EB9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87" name="Text Box 1">
          <a:extLst>
            <a:ext uri="{FF2B5EF4-FFF2-40B4-BE49-F238E27FC236}">
              <a16:creationId xmlns:a16="http://schemas.microsoft.com/office/drawing/2014/main" id="{B15492B1-2034-4BE2-9B3F-1C82F0BBB0E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88" name="Text Box 1">
          <a:extLst>
            <a:ext uri="{FF2B5EF4-FFF2-40B4-BE49-F238E27FC236}">
              <a16:creationId xmlns:a16="http://schemas.microsoft.com/office/drawing/2014/main" id="{637AE97E-3F68-4E0D-8A33-D74C8FF0A9A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89" name="Text Box 1">
          <a:extLst>
            <a:ext uri="{FF2B5EF4-FFF2-40B4-BE49-F238E27FC236}">
              <a16:creationId xmlns:a16="http://schemas.microsoft.com/office/drawing/2014/main" id="{3E8BD992-7391-44AC-B967-75B4031308B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90" name="Text Box 1">
          <a:extLst>
            <a:ext uri="{FF2B5EF4-FFF2-40B4-BE49-F238E27FC236}">
              <a16:creationId xmlns:a16="http://schemas.microsoft.com/office/drawing/2014/main" id="{3EB8E660-5E9D-483C-B2FA-4CD64DA4DC8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91" name="Text Box 1">
          <a:extLst>
            <a:ext uri="{FF2B5EF4-FFF2-40B4-BE49-F238E27FC236}">
              <a16:creationId xmlns:a16="http://schemas.microsoft.com/office/drawing/2014/main" id="{C1AF0F1B-9F96-499A-B5D8-8B9B4D5A58C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92" name="Text Box 1">
          <a:extLst>
            <a:ext uri="{FF2B5EF4-FFF2-40B4-BE49-F238E27FC236}">
              <a16:creationId xmlns:a16="http://schemas.microsoft.com/office/drawing/2014/main" id="{8E5492F1-E4C2-4124-9DEC-2207DE8A0B0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93" name="Text Box 1">
          <a:extLst>
            <a:ext uri="{FF2B5EF4-FFF2-40B4-BE49-F238E27FC236}">
              <a16:creationId xmlns:a16="http://schemas.microsoft.com/office/drawing/2014/main" id="{2CBC0BA7-A40D-4C48-987B-3A8367964BF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94" name="Text Box 1">
          <a:extLst>
            <a:ext uri="{FF2B5EF4-FFF2-40B4-BE49-F238E27FC236}">
              <a16:creationId xmlns:a16="http://schemas.microsoft.com/office/drawing/2014/main" id="{DBB6562E-43C6-48AC-9902-00BB7419F6B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95" name="Text Box 1">
          <a:extLst>
            <a:ext uri="{FF2B5EF4-FFF2-40B4-BE49-F238E27FC236}">
              <a16:creationId xmlns:a16="http://schemas.microsoft.com/office/drawing/2014/main" id="{ACC1F7EB-5611-49A4-BD44-FE5BCF42300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96" name="Text Box 1">
          <a:extLst>
            <a:ext uri="{FF2B5EF4-FFF2-40B4-BE49-F238E27FC236}">
              <a16:creationId xmlns:a16="http://schemas.microsoft.com/office/drawing/2014/main" id="{6CB130D6-3138-445E-A114-4E817004B49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697" name="Text Box 1">
          <a:extLst>
            <a:ext uri="{FF2B5EF4-FFF2-40B4-BE49-F238E27FC236}">
              <a16:creationId xmlns:a16="http://schemas.microsoft.com/office/drawing/2014/main" id="{3A20F472-D0C3-4FB4-8705-AD01B85EDD6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698" name="Text Box 1">
          <a:extLst>
            <a:ext uri="{FF2B5EF4-FFF2-40B4-BE49-F238E27FC236}">
              <a16:creationId xmlns:a16="http://schemas.microsoft.com/office/drawing/2014/main" id="{F1F06A74-E14D-4B05-9CFC-7396446BD53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699" name="Text Box 1">
          <a:extLst>
            <a:ext uri="{FF2B5EF4-FFF2-40B4-BE49-F238E27FC236}">
              <a16:creationId xmlns:a16="http://schemas.microsoft.com/office/drawing/2014/main" id="{9CB4C512-187F-4032-9CF6-91FD4951B2A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00" name="Text Box 1">
          <a:extLst>
            <a:ext uri="{FF2B5EF4-FFF2-40B4-BE49-F238E27FC236}">
              <a16:creationId xmlns:a16="http://schemas.microsoft.com/office/drawing/2014/main" id="{CB0C1B5B-9F4A-44D2-B2EB-F0EF5C0C1F6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01" name="Text Box 1">
          <a:extLst>
            <a:ext uri="{FF2B5EF4-FFF2-40B4-BE49-F238E27FC236}">
              <a16:creationId xmlns:a16="http://schemas.microsoft.com/office/drawing/2014/main" id="{AAB35C8D-2F05-4390-9718-A5362336426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02" name="Text Box 1">
          <a:extLst>
            <a:ext uri="{FF2B5EF4-FFF2-40B4-BE49-F238E27FC236}">
              <a16:creationId xmlns:a16="http://schemas.microsoft.com/office/drawing/2014/main" id="{5E622E30-C3C1-4B47-B9A3-085509EF98E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03" name="Text Box 1">
          <a:extLst>
            <a:ext uri="{FF2B5EF4-FFF2-40B4-BE49-F238E27FC236}">
              <a16:creationId xmlns:a16="http://schemas.microsoft.com/office/drawing/2014/main" id="{41BE86BA-7DC4-4B87-A2E8-C06B419E927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04" name="Text Box 1">
          <a:extLst>
            <a:ext uri="{FF2B5EF4-FFF2-40B4-BE49-F238E27FC236}">
              <a16:creationId xmlns:a16="http://schemas.microsoft.com/office/drawing/2014/main" id="{D9C08B20-03C3-4E6B-96F9-507100BBEA8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05" name="Text Box 1">
          <a:extLst>
            <a:ext uri="{FF2B5EF4-FFF2-40B4-BE49-F238E27FC236}">
              <a16:creationId xmlns:a16="http://schemas.microsoft.com/office/drawing/2014/main" id="{6D860A9A-68ED-4D1A-B32C-32DE8CFD379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06" name="Text Box 1">
          <a:extLst>
            <a:ext uri="{FF2B5EF4-FFF2-40B4-BE49-F238E27FC236}">
              <a16:creationId xmlns:a16="http://schemas.microsoft.com/office/drawing/2014/main" id="{BDF6BE7A-CBA1-465C-8161-BC97A7D7BC2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07" name="Text Box 1">
          <a:extLst>
            <a:ext uri="{FF2B5EF4-FFF2-40B4-BE49-F238E27FC236}">
              <a16:creationId xmlns:a16="http://schemas.microsoft.com/office/drawing/2014/main" id="{A98EDC45-53BE-4FC9-85F4-C6890B48292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08" name="Text Box 1">
          <a:extLst>
            <a:ext uri="{FF2B5EF4-FFF2-40B4-BE49-F238E27FC236}">
              <a16:creationId xmlns:a16="http://schemas.microsoft.com/office/drawing/2014/main" id="{BF47F76D-9603-410F-918C-E18EAE66943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09" name="Text Box 1">
          <a:extLst>
            <a:ext uri="{FF2B5EF4-FFF2-40B4-BE49-F238E27FC236}">
              <a16:creationId xmlns:a16="http://schemas.microsoft.com/office/drawing/2014/main" id="{432E79A2-A7D5-4C27-BAD8-E1713595BB1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10" name="Text Box 1">
          <a:extLst>
            <a:ext uri="{FF2B5EF4-FFF2-40B4-BE49-F238E27FC236}">
              <a16:creationId xmlns:a16="http://schemas.microsoft.com/office/drawing/2014/main" id="{59BFC000-07EB-45C9-9FE7-8402BFADCA7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11" name="Text Box 1">
          <a:extLst>
            <a:ext uri="{FF2B5EF4-FFF2-40B4-BE49-F238E27FC236}">
              <a16:creationId xmlns:a16="http://schemas.microsoft.com/office/drawing/2014/main" id="{FD4BA1E4-AB44-45BD-9904-B29FE5C20A2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12" name="Text Box 1">
          <a:extLst>
            <a:ext uri="{FF2B5EF4-FFF2-40B4-BE49-F238E27FC236}">
              <a16:creationId xmlns:a16="http://schemas.microsoft.com/office/drawing/2014/main" id="{FD00CE54-2D44-478E-B22B-E5E0D74F096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13" name="Text Box 1">
          <a:extLst>
            <a:ext uri="{FF2B5EF4-FFF2-40B4-BE49-F238E27FC236}">
              <a16:creationId xmlns:a16="http://schemas.microsoft.com/office/drawing/2014/main" id="{FB33C4C2-A3F4-4930-8A0D-85AFCB5FCE6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14" name="Text Box 1">
          <a:extLst>
            <a:ext uri="{FF2B5EF4-FFF2-40B4-BE49-F238E27FC236}">
              <a16:creationId xmlns:a16="http://schemas.microsoft.com/office/drawing/2014/main" id="{298EFA2C-DB6B-4088-A2BA-ADB4AF3E4D0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15" name="Text Box 1">
          <a:extLst>
            <a:ext uri="{FF2B5EF4-FFF2-40B4-BE49-F238E27FC236}">
              <a16:creationId xmlns:a16="http://schemas.microsoft.com/office/drawing/2014/main" id="{7FBCA558-488D-4A5D-A888-31FCE0A19B8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16" name="Text Box 1">
          <a:extLst>
            <a:ext uri="{FF2B5EF4-FFF2-40B4-BE49-F238E27FC236}">
              <a16:creationId xmlns:a16="http://schemas.microsoft.com/office/drawing/2014/main" id="{38B2DE32-04E6-4220-BD7B-3E6969DE665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17" name="Text Box 1">
          <a:extLst>
            <a:ext uri="{FF2B5EF4-FFF2-40B4-BE49-F238E27FC236}">
              <a16:creationId xmlns:a16="http://schemas.microsoft.com/office/drawing/2014/main" id="{118443D7-25B6-4EFF-AE65-CEB6995586C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18" name="Text Box 1">
          <a:extLst>
            <a:ext uri="{FF2B5EF4-FFF2-40B4-BE49-F238E27FC236}">
              <a16:creationId xmlns:a16="http://schemas.microsoft.com/office/drawing/2014/main" id="{D70D3662-374B-450E-9615-B4027C28CFC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19" name="Text Box 1">
          <a:extLst>
            <a:ext uri="{FF2B5EF4-FFF2-40B4-BE49-F238E27FC236}">
              <a16:creationId xmlns:a16="http://schemas.microsoft.com/office/drawing/2014/main" id="{AE9A07B1-2034-4D1F-889A-C58F549A404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20" name="Text Box 1">
          <a:extLst>
            <a:ext uri="{FF2B5EF4-FFF2-40B4-BE49-F238E27FC236}">
              <a16:creationId xmlns:a16="http://schemas.microsoft.com/office/drawing/2014/main" id="{B3CF23EE-DB0E-4B7F-B9BD-AE90AF0E6A7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21" name="Text Box 1">
          <a:extLst>
            <a:ext uri="{FF2B5EF4-FFF2-40B4-BE49-F238E27FC236}">
              <a16:creationId xmlns:a16="http://schemas.microsoft.com/office/drawing/2014/main" id="{D80DF18E-01EB-427C-B24D-6C58BAC524C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22" name="Text Box 1">
          <a:extLst>
            <a:ext uri="{FF2B5EF4-FFF2-40B4-BE49-F238E27FC236}">
              <a16:creationId xmlns:a16="http://schemas.microsoft.com/office/drawing/2014/main" id="{BBB0401B-B528-4ECC-BA70-B109CB74B57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23" name="Text Box 1">
          <a:extLst>
            <a:ext uri="{FF2B5EF4-FFF2-40B4-BE49-F238E27FC236}">
              <a16:creationId xmlns:a16="http://schemas.microsoft.com/office/drawing/2014/main" id="{89DDAD3D-7702-45F0-9D41-B58BC5C05B3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24" name="Text Box 1">
          <a:extLst>
            <a:ext uri="{FF2B5EF4-FFF2-40B4-BE49-F238E27FC236}">
              <a16:creationId xmlns:a16="http://schemas.microsoft.com/office/drawing/2014/main" id="{95EDBD58-B466-4A58-A92A-745F84CB45C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25" name="Text Box 1">
          <a:extLst>
            <a:ext uri="{FF2B5EF4-FFF2-40B4-BE49-F238E27FC236}">
              <a16:creationId xmlns:a16="http://schemas.microsoft.com/office/drawing/2014/main" id="{88E273D3-FC64-4C1D-AA0F-F228463F081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26" name="Text Box 1">
          <a:extLst>
            <a:ext uri="{FF2B5EF4-FFF2-40B4-BE49-F238E27FC236}">
              <a16:creationId xmlns:a16="http://schemas.microsoft.com/office/drawing/2014/main" id="{1F6B8F26-23FB-4EE4-BECD-C6D93FDBBFE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27" name="Text Box 1">
          <a:extLst>
            <a:ext uri="{FF2B5EF4-FFF2-40B4-BE49-F238E27FC236}">
              <a16:creationId xmlns:a16="http://schemas.microsoft.com/office/drawing/2014/main" id="{7B1FF2B1-B7AA-4BC1-8F7C-AC6889C1915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28" name="Text Box 1">
          <a:extLst>
            <a:ext uri="{FF2B5EF4-FFF2-40B4-BE49-F238E27FC236}">
              <a16:creationId xmlns:a16="http://schemas.microsoft.com/office/drawing/2014/main" id="{3AFB93BC-28C2-4247-9545-F442973C0F3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29" name="Text Box 1">
          <a:extLst>
            <a:ext uri="{FF2B5EF4-FFF2-40B4-BE49-F238E27FC236}">
              <a16:creationId xmlns:a16="http://schemas.microsoft.com/office/drawing/2014/main" id="{6C947EA7-95D5-4237-8EE3-F871165613A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30" name="Text Box 1">
          <a:extLst>
            <a:ext uri="{FF2B5EF4-FFF2-40B4-BE49-F238E27FC236}">
              <a16:creationId xmlns:a16="http://schemas.microsoft.com/office/drawing/2014/main" id="{770C65A2-A86F-4CFC-9D00-947BC415143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31" name="Text Box 1">
          <a:extLst>
            <a:ext uri="{FF2B5EF4-FFF2-40B4-BE49-F238E27FC236}">
              <a16:creationId xmlns:a16="http://schemas.microsoft.com/office/drawing/2014/main" id="{717789E2-3151-4744-894A-A0CC2B1BD86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32" name="Text Box 1">
          <a:extLst>
            <a:ext uri="{FF2B5EF4-FFF2-40B4-BE49-F238E27FC236}">
              <a16:creationId xmlns:a16="http://schemas.microsoft.com/office/drawing/2014/main" id="{F8F4B556-2AD5-49D8-8A95-1F5375E7C7E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33" name="Text Box 1">
          <a:extLst>
            <a:ext uri="{FF2B5EF4-FFF2-40B4-BE49-F238E27FC236}">
              <a16:creationId xmlns:a16="http://schemas.microsoft.com/office/drawing/2014/main" id="{B0A11933-AD49-48FA-A494-F19E92FC9A4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34" name="Text Box 1">
          <a:extLst>
            <a:ext uri="{FF2B5EF4-FFF2-40B4-BE49-F238E27FC236}">
              <a16:creationId xmlns:a16="http://schemas.microsoft.com/office/drawing/2014/main" id="{9713F0FB-5ADB-4A67-86B7-72161265BE5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35" name="Text Box 1">
          <a:extLst>
            <a:ext uri="{FF2B5EF4-FFF2-40B4-BE49-F238E27FC236}">
              <a16:creationId xmlns:a16="http://schemas.microsoft.com/office/drawing/2014/main" id="{5D18E6F3-6EC1-4DF1-AF00-65BC5E6E4EC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36" name="Text Box 1">
          <a:extLst>
            <a:ext uri="{FF2B5EF4-FFF2-40B4-BE49-F238E27FC236}">
              <a16:creationId xmlns:a16="http://schemas.microsoft.com/office/drawing/2014/main" id="{29A9709D-EB37-4BE6-B0CA-564971D156D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37" name="Text Box 1">
          <a:extLst>
            <a:ext uri="{FF2B5EF4-FFF2-40B4-BE49-F238E27FC236}">
              <a16:creationId xmlns:a16="http://schemas.microsoft.com/office/drawing/2014/main" id="{5FA612CD-7109-4053-8CEF-BB1C5B3A2E3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38" name="Text Box 1">
          <a:extLst>
            <a:ext uri="{FF2B5EF4-FFF2-40B4-BE49-F238E27FC236}">
              <a16:creationId xmlns:a16="http://schemas.microsoft.com/office/drawing/2014/main" id="{66BAF19E-0E4E-4ECE-AF0C-5B21888FE2E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39" name="Text Box 1">
          <a:extLst>
            <a:ext uri="{FF2B5EF4-FFF2-40B4-BE49-F238E27FC236}">
              <a16:creationId xmlns:a16="http://schemas.microsoft.com/office/drawing/2014/main" id="{80B1EB9B-D7B6-43D4-9926-A6A9CB91378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40" name="Text Box 1">
          <a:extLst>
            <a:ext uri="{FF2B5EF4-FFF2-40B4-BE49-F238E27FC236}">
              <a16:creationId xmlns:a16="http://schemas.microsoft.com/office/drawing/2014/main" id="{543780B9-25FD-4839-BE78-3EF352231CC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41" name="Text Box 1">
          <a:extLst>
            <a:ext uri="{FF2B5EF4-FFF2-40B4-BE49-F238E27FC236}">
              <a16:creationId xmlns:a16="http://schemas.microsoft.com/office/drawing/2014/main" id="{F42247C1-7A9C-40E0-B4E7-0D0968D63DC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742" name="Text Box 1">
          <a:extLst>
            <a:ext uri="{FF2B5EF4-FFF2-40B4-BE49-F238E27FC236}">
              <a16:creationId xmlns:a16="http://schemas.microsoft.com/office/drawing/2014/main" id="{1267F729-E929-4018-8EB7-CE6F8D0B65B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743" name="Text Box 1">
          <a:extLst>
            <a:ext uri="{FF2B5EF4-FFF2-40B4-BE49-F238E27FC236}">
              <a16:creationId xmlns:a16="http://schemas.microsoft.com/office/drawing/2014/main" id="{C2A5C6BD-4DDF-407F-B625-5CCCFE18787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744" name="Text Box 1">
          <a:extLst>
            <a:ext uri="{FF2B5EF4-FFF2-40B4-BE49-F238E27FC236}">
              <a16:creationId xmlns:a16="http://schemas.microsoft.com/office/drawing/2014/main" id="{A096D61A-7E4E-47D3-B82B-AD51C098C13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745" name="Text Box 1">
          <a:extLst>
            <a:ext uri="{FF2B5EF4-FFF2-40B4-BE49-F238E27FC236}">
              <a16:creationId xmlns:a16="http://schemas.microsoft.com/office/drawing/2014/main" id="{F588F3A4-6BD6-4180-A408-FE147A7B950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46" name="Text Box 1">
          <a:extLst>
            <a:ext uri="{FF2B5EF4-FFF2-40B4-BE49-F238E27FC236}">
              <a16:creationId xmlns:a16="http://schemas.microsoft.com/office/drawing/2014/main" id="{551825C6-107F-465E-982E-D72B6D41199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47" name="Text Box 1">
          <a:extLst>
            <a:ext uri="{FF2B5EF4-FFF2-40B4-BE49-F238E27FC236}">
              <a16:creationId xmlns:a16="http://schemas.microsoft.com/office/drawing/2014/main" id="{EDA46AE0-C007-40FB-A055-6461D48B694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48" name="Text Box 1">
          <a:extLst>
            <a:ext uri="{FF2B5EF4-FFF2-40B4-BE49-F238E27FC236}">
              <a16:creationId xmlns:a16="http://schemas.microsoft.com/office/drawing/2014/main" id="{7954D729-7F2D-4D8B-9662-FCE0FD16920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49" name="Text Box 1">
          <a:extLst>
            <a:ext uri="{FF2B5EF4-FFF2-40B4-BE49-F238E27FC236}">
              <a16:creationId xmlns:a16="http://schemas.microsoft.com/office/drawing/2014/main" id="{E744E88A-77AD-44D5-96AB-4E85BA96AB7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50" name="Text Box 1">
          <a:extLst>
            <a:ext uri="{FF2B5EF4-FFF2-40B4-BE49-F238E27FC236}">
              <a16:creationId xmlns:a16="http://schemas.microsoft.com/office/drawing/2014/main" id="{CBA4F26B-B3E1-4E16-B784-FBD0BE1BA47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51" name="Text Box 1">
          <a:extLst>
            <a:ext uri="{FF2B5EF4-FFF2-40B4-BE49-F238E27FC236}">
              <a16:creationId xmlns:a16="http://schemas.microsoft.com/office/drawing/2014/main" id="{36794C8B-6EAB-4FF8-8FEC-98E04274938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52" name="Text Box 1">
          <a:extLst>
            <a:ext uri="{FF2B5EF4-FFF2-40B4-BE49-F238E27FC236}">
              <a16:creationId xmlns:a16="http://schemas.microsoft.com/office/drawing/2014/main" id="{BCD7EACC-15F7-46D2-BA5B-E8C0ED2E492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53" name="Text Box 1">
          <a:extLst>
            <a:ext uri="{FF2B5EF4-FFF2-40B4-BE49-F238E27FC236}">
              <a16:creationId xmlns:a16="http://schemas.microsoft.com/office/drawing/2014/main" id="{D3348E39-5EC2-44CE-9171-C00CD47D2B6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54" name="Text Box 1">
          <a:extLst>
            <a:ext uri="{FF2B5EF4-FFF2-40B4-BE49-F238E27FC236}">
              <a16:creationId xmlns:a16="http://schemas.microsoft.com/office/drawing/2014/main" id="{6083FB5D-F24A-4299-8077-69C7532F7A1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55" name="Text Box 1">
          <a:extLst>
            <a:ext uri="{FF2B5EF4-FFF2-40B4-BE49-F238E27FC236}">
              <a16:creationId xmlns:a16="http://schemas.microsoft.com/office/drawing/2014/main" id="{7D7B75A3-2CA5-4F20-A631-D89A49B5918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56" name="Text Box 1">
          <a:extLst>
            <a:ext uri="{FF2B5EF4-FFF2-40B4-BE49-F238E27FC236}">
              <a16:creationId xmlns:a16="http://schemas.microsoft.com/office/drawing/2014/main" id="{29EE486C-22A4-44FA-A055-E465DCF32C9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57" name="Text Box 1">
          <a:extLst>
            <a:ext uri="{FF2B5EF4-FFF2-40B4-BE49-F238E27FC236}">
              <a16:creationId xmlns:a16="http://schemas.microsoft.com/office/drawing/2014/main" id="{2BAA4FF4-2BE5-4327-80A8-1FB897AA31E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58" name="Text Box 1">
          <a:extLst>
            <a:ext uri="{FF2B5EF4-FFF2-40B4-BE49-F238E27FC236}">
              <a16:creationId xmlns:a16="http://schemas.microsoft.com/office/drawing/2014/main" id="{2D6EC8A5-5675-4AA7-9795-EE4E8DF026E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59" name="Text Box 1">
          <a:extLst>
            <a:ext uri="{FF2B5EF4-FFF2-40B4-BE49-F238E27FC236}">
              <a16:creationId xmlns:a16="http://schemas.microsoft.com/office/drawing/2014/main" id="{43677FA5-065E-41EA-B180-3D6EDE5A662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60" name="Text Box 1">
          <a:extLst>
            <a:ext uri="{FF2B5EF4-FFF2-40B4-BE49-F238E27FC236}">
              <a16:creationId xmlns:a16="http://schemas.microsoft.com/office/drawing/2014/main" id="{A6AC0032-E4D9-47EC-9750-32DFF44A93B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61" name="Text Box 1">
          <a:extLst>
            <a:ext uri="{FF2B5EF4-FFF2-40B4-BE49-F238E27FC236}">
              <a16:creationId xmlns:a16="http://schemas.microsoft.com/office/drawing/2014/main" id="{D828E8BC-B7F4-478E-98BC-38A683799B9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62" name="Text Box 1">
          <a:extLst>
            <a:ext uri="{FF2B5EF4-FFF2-40B4-BE49-F238E27FC236}">
              <a16:creationId xmlns:a16="http://schemas.microsoft.com/office/drawing/2014/main" id="{6A004E3B-CABD-4158-B367-59A23F17BEA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63" name="Text Box 1">
          <a:extLst>
            <a:ext uri="{FF2B5EF4-FFF2-40B4-BE49-F238E27FC236}">
              <a16:creationId xmlns:a16="http://schemas.microsoft.com/office/drawing/2014/main" id="{B44F73E1-ECB3-43B4-B840-F813FF82135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64" name="Text Box 1">
          <a:extLst>
            <a:ext uri="{FF2B5EF4-FFF2-40B4-BE49-F238E27FC236}">
              <a16:creationId xmlns:a16="http://schemas.microsoft.com/office/drawing/2014/main" id="{F5375820-628F-4B33-9277-E19203ECAE8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65" name="Text Box 1">
          <a:extLst>
            <a:ext uri="{FF2B5EF4-FFF2-40B4-BE49-F238E27FC236}">
              <a16:creationId xmlns:a16="http://schemas.microsoft.com/office/drawing/2014/main" id="{A0C4AF54-8665-4B08-A3F0-C346F788AF0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66" name="Text Box 1">
          <a:extLst>
            <a:ext uri="{FF2B5EF4-FFF2-40B4-BE49-F238E27FC236}">
              <a16:creationId xmlns:a16="http://schemas.microsoft.com/office/drawing/2014/main" id="{8207998D-68F7-4402-B4E5-65CB19D0DAB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67" name="Text Box 1">
          <a:extLst>
            <a:ext uri="{FF2B5EF4-FFF2-40B4-BE49-F238E27FC236}">
              <a16:creationId xmlns:a16="http://schemas.microsoft.com/office/drawing/2014/main" id="{95535556-C74E-4999-9F36-030735677DE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68" name="Text Box 1">
          <a:extLst>
            <a:ext uri="{FF2B5EF4-FFF2-40B4-BE49-F238E27FC236}">
              <a16:creationId xmlns:a16="http://schemas.microsoft.com/office/drawing/2014/main" id="{623061A2-5255-4D87-971F-B5731465083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69" name="Text Box 1">
          <a:extLst>
            <a:ext uri="{FF2B5EF4-FFF2-40B4-BE49-F238E27FC236}">
              <a16:creationId xmlns:a16="http://schemas.microsoft.com/office/drawing/2014/main" id="{E57DA172-5029-4618-9462-C78E53F85A1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70" name="Text Box 1">
          <a:extLst>
            <a:ext uri="{FF2B5EF4-FFF2-40B4-BE49-F238E27FC236}">
              <a16:creationId xmlns:a16="http://schemas.microsoft.com/office/drawing/2014/main" id="{B2014F99-D3D2-400D-B16B-FCAF4E3DA5D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71" name="Text Box 1">
          <a:extLst>
            <a:ext uri="{FF2B5EF4-FFF2-40B4-BE49-F238E27FC236}">
              <a16:creationId xmlns:a16="http://schemas.microsoft.com/office/drawing/2014/main" id="{5E4B138B-B2A9-429A-B1F5-EAB41BF078C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72" name="Text Box 1">
          <a:extLst>
            <a:ext uri="{FF2B5EF4-FFF2-40B4-BE49-F238E27FC236}">
              <a16:creationId xmlns:a16="http://schemas.microsoft.com/office/drawing/2014/main" id="{241BBE65-8F79-4B2F-A282-78C20A6B243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73" name="Text Box 1">
          <a:extLst>
            <a:ext uri="{FF2B5EF4-FFF2-40B4-BE49-F238E27FC236}">
              <a16:creationId xmlns:a16="http://schemas.microsoft.com/office/drawing/2014/main" id="{5FD619B0-DD38-455C-9875-795B4476350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74" name="Text Box 1">
          <a:extLst>
            <a:ext uri="{FF2B5EF4-FFF2-40B4-BE49-F238E27FC236}">
              <a16:creationId xmlns:a16="http://schemas.microsoft.com/office/drawing/2014/main" id="{8CF98634-D07D-40C4-B877-C273BE7E921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75" name="Text Box 1">
          <a:extLst>
            <a:ext uri="{FF2B5EF4-FFF2-40B4-BE49-F238E27FC236}">
              <a16:creationId xmlns:a16="http://schemas.microsoft.com/office/drawing/2014/main" id="{83C4A807-C64C-4124-90E2-7A0159C8190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76" name="Text Box 1">
          <a:extLst>
            <a:ext uri="{FF2B5EF4-FFF2-40B4-BE49-F238E27FC236}">
              <a16:creationId xmlns:a16="http://schemas.microsoft.com/office/drawing/2014/main" id="{7E1D41B4-99EA-49AD-8A3A-F823E0F321C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77" name="Text Box 1">
          <a:extLst>
            <a:ext uri="{FF2B5EF4-FFF2-40B4-BE49-F238E27FC236}">
              <a16:creationId xmlns:a16="http://schemas.microsoft.com/office/drawing/2014/main" id="{2466197D-BB24-427F-8254-37F7FEA9808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78" name="Text Box 1">
          <a:extLst>
            <a:ext uri="{FF2B5EF4-FFF2-40B4-BE49-F238E27FC236}">
              <a16:creationId xmlns:a16="http://schemas.microsoft.com/office/drawing/2014/main" id="{BBDC67CE-0C7E-4A86-83E0-B727A166008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79" name="Text Box 1">
          <a:extLst>
            <a:ext uri="{FF2B5EF4-FFF2-40B4-BE49-F238E27FC236}">
              <a16:creationId xmlns:a16="http://schemas.microsoft.com/office/drawing/2014/main" id="{58C8946E-6608-4C25-B5B0-DD37C0BB934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80" name="Text Box 1">
          <a:extLst>
            <a:ext uri="{FF2B5EF4-FFF2-40B4-BE49-F238E27FC236}">
              <a16:creationId xmlns:a16="http://schemas.microsoft.com/office/drawing/2014/main" id="{80D3001C-ED7F-4404-AFEF-BC41A34F566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81" name="Text Box 1">
          <a:extLst>
            <a:ext uri="{FF2B5EF4-FFF2-40B4-BE49-F238E27FC236}">
              <a16:creationId xmlns:a16="http://schemas.microsoft.com/office/drawing/2014/main" id="{88856762-D669-47F5-A8E6-022E53E3292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82" name="Text Box 1">
          <a:extLst>
            <a:ext uri="{FF2B5EF4-FFF2-40B4-BE49-F238E27FC236}">
              <a16:creationId xmlns:a16="http://schemas.microsoft.com/office/drawing/2014/main" id="{00A49B0F-DF4C-43A1-9A15-B567A973180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83" name="Text Box 1">
          <a:extLst>
            <a:ext uri="{FF2B5EF4-FFF2-40B4-BE49-F238E27FC236}">
              <a16:creationId xmlns:a16="http://schemas.microsoft.com/office/drawing/2014/main" id="{1DA8C225-6C07-4D50-B8DC-85CEE9BB4CD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84" name="Text Box 1">
          <a:extLst>
            <a:ext uri="{FF2B5EF4-FFF2-40B4-BE49-F238E27FC236}">
              <a16:creationId xmlns:a16="http://schemas.microsoft.com/office/drawing/2014/main" id="{5F80BE0F-285C-4B8E-9840-56298AF359C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57</xdr:row>
      <xdr:rowOff>66675</xdr:rowOff>
    </xdr:to>
    <xdr:sp macro="" textlink="">
      <xdr:nvSpPr>
        <xdr:cNvPr id="8785" name="Text Box 1">
          <a:extLst>
            <a:ext uri="{FF2B5EF4-FFF2-40B4-BE49-F238E27FC236}">
              <a16:creationId xmlns:a16="http://schemas.microsoft.com/office/drawing/2014/main" id="{DEBF3A6E-F761-489D-A095-2810594F82B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34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86" name="Text Box 1">
          <a:extLst>
            <a:ext uri="{FF2B5EF4-FFF2-40B4-BE49-F238E27FC236}">
              <a16:creationId xmlns:a16="http://schemas.microsoft.com/office/drawing/2014/main" id="{CE433250-B02E-4C8C-8726-3419B2E34A3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87" name="Text Box 1">
          <a:extLst>
            <a:ext uri="{FF2B5EF4-FFF2-40B4-BE49-F238E27FC236}">
              <a16:creationId xmlns:a16="http://schemas.microsoft.com/office/drawing/2014/main" id="{D2961E72-FEF2-4B44-BA78-478FCB39331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88" name="Text Box 1">
          <a:extLst>
            <a:ext uri="{FF2B5EF4-FFF2-40B4-BE49-F238E27FC236}">
              <a16:creationId xmlns:a16="http://schemas.microsoft.com/office/drawing/2014/main" id="{8C3DDE7B-7070-46B5-8528-4182C7F1C2B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89" name="Text Box 1">
          <a:extLst>
            <a:ext uri="{FF2B5EF4-FFF2-40B4-BE49-F238E27FC236}">
              <a16:creationId xmlns:a16="http://schemas.microsoft.com/office/drawing/2014/main" id="{40F7366E-BD20-4B27-8A0B-D603C4F2DC8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90" name="Text Box 1">
          <a:extLst>
            <a:ext uri="{FF2B5EF4-FFF2-40B4-BE49-F238E27FC236}">
              <a16:creationId xmlns:a16="http://schemas.microsoft.com/office/drawing/2014/main" id="{862544AF-5107-453E-8B2B-701B4CB8FE5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91" name="Text Box 1">
          <a:extLst>
            <a:ext uri="{FF2B5EF4-FFF2-40B4-BE49-F238E27FC236}">
              <a16:creationId xmlns:a16="http://schemas.microsoft.com/office/drawing/2014/main" id="{162838E5-BD73-4EF4-9003-F14BF309530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92" name="Text Box 1">
          <a:extLst>
            <a:ext uri="{FF2B5EF4-FFF2-40B4-BE49-F238E27FC236}">
              <a16:creationId xmlns:a16="http://schemas.microsoft.com/office/drawing/2014/main" id="{EB93725A-707A-418E-BC84-8B3B2BE31E0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93" name="Text Box 1">
          <a:extLst>
            <a:ext uri="{FF2B5EF4-FFF2-40B4-BE49-F238E27FC236}">
              <a16:creationId xmlns:a16="http://schemas.microsoft.com/office/drawing/2014/main" id="{98655DB6-6DE0-4027-B228-54908E47DFD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94" name="Text Box 1">
          <a:extLst>
            <a:ext uri="{FF2B5EF4-FFF2-40B4-BE49-F238E27FC236}">
              <a16:creationId xmlns:a16="http://schemas.microsoft.com/office/drawing/2014/main" id="{BAE3B3D6-2F60-4C54-ABEC-579496C1335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95" name="Text Box 1">
          <a:extLst>
            <a:ext uri="{FF2B5EF4-FFF2-40B4-BE49-F238E27FC236}">
              <a16:creationId xmlns:a16="http://schemas.microsoft.com/office/drawing/2014/main" id="{B70E57BE-F49D-4015-883A-9D97CFEB854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796" name="Text Box 1">
          <a:extLst>
            <a:ext uri="{FF2B5EF4-FFF2-40B4-BE49-F238E27FC236}">
              <a16:creationId xmlns:a16="http://schemas.microsoft.com/office/drawing/2014/main" id="{E19013D8-3858-4103-B255-6925B55C2A3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797" name="Text Box 1">
          <a:extLst>
            <a:ext uri="{FF2B5EF4-FFF2-40B4-BE49-F238E27FC236}">
              <a16:creationId xmlns:a16="http://schemas.microsoft.com/office/drawing/2014/main" id="{63DF73A0-86EA-40B7-9251-823C836F86B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98" name="Text Box 1">
          <a:extLst>
            <a:ext uri="{FF2B5EF4-FFF2-40B4-BE49-F238E27FC236}">
              <a16:creationId xmlns:a16="http://schemas.microsoft.com/office/drawing/2014/main" id="{29E17A23-CD9D-4555-AD78-88A4C48D68B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799" name="Text Box 1">
          <a:extLst>
            <a:ext uri="{FF2B5EF4-FFF2-40B4-BE49-F238E27FC236}">
              <a16:creationId xmlns:a16="http://schemas.microsoft.com/office/drawing/2014/main" id="{E2EB19E9-B579-4BA1-8268-4E2A215FB8E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00" name="Text Box 1">
          <a:extLst>
            <a:ext uri="{FF2B5EF4-FFF2-40B4-BE49-F238E27FC236}">
              <a16:creationId xmlns:a16="http://schemas.microsoft.com/office/drawing/2014/main" id="{F7AA1F67-D945-4687-ACA8-EE1A93B2F49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01" name="Text Box 1">
          <a:extLst>
            <a:ext uri="{FF2B5EF4-FFF2-40B4-BE49-F238E27FC236}">
              <a16:creationId xmlns:a16="http://schemas.microsoft.com/office/drawing/2014/main" id="{164DDF45-C9A9-4E34-B7AF-124F9E1D3CA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802" name="Text Box 1">
          <a:extLst>
            <a:ext uri="{FF2B5EF4-FFF2-40B4-BE49-F238E27FC236}">
              <a16:creationId xmlns:a16="http://schemas.microsoft.com/office/drawing/2014/main" id="{48F3A8EF-B12F-4B37-A555-DA6A9852A11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03" name="Text Box 1">
          <a:extLst>
            <a:ext uri="{FF2B5EF4-FFF2-40B4-BE49-F238E27FC236}">
              <a16:creationId xmlns:a16="http://schemas.microsoft.com/office/drawing/2014/main" id="{5212EA9C-C721-4A2C-9B03-80B901F5728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804" name="Text Box 1">
          <a:extLst>
            <a:ext uri="{FF2B5EF4-FFF2-40B4-BE49-F238E27FC236}">
              <a16:creationId xmlns:a16="http://schemas.microsoft.com/office/drawing/2014/main" id="{6C5EB9FD-BCB2-45A6-BD73-547D81E2E92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05" name="Text Box 1">
          <a:extLst>
            <a:ext uri="{FF2B5EF4-FFF2-40B4-BE49-F238E27FC236}">
              <a16:creationId xmlns:a16="http://schemas.microsoft.com/office/drawing/2014/main" id="{E0B1E20E-9067-4B2C-AD95-339AC002EDB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06" name="Text Box 1">
          <a:extLst>
            <a:ext uri="{FF2B5EF4-FFF2-40B4-BE49-F238E27FC236}">
              <a16:creationId xmlns:a16="http://schemas.microsoft.com/office/drawing/2014/main" id="{40C74D87-A50E-4CD5-81B1-C549914E3920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07" name="Text Box 1">
          <a:extLst>
            <a:ext uri="{FF2B5EF4-FFF2-40B4-BE49-F238E27FC236}">
              <a16:creationId xmlns:a16="http://schemas.microsoft.com/office/drawing/2014/main" id="{8A3F2F90-C777-491A-9E75-296C5A76126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08" name="Text Box 1">
          <a:extLst>
            <a:ext uri="{FF2B5EF4-FFF2-40B4-BE49-F238E27FC236}">
              <a16:creationId xmlns:a16="http://schemas.microsoft.com/office/drawing/2014/main" id="{1378827A-AFFB-45CD-ABE2-A9BD76D29B6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09" name="Text Box 1">
          <a:extLst>
            <a:ext uri="{FF2B5EF4-FFF2-40B4-BE49-F238E27FC236}">
              <a16:creationId xmlns:a16="http://schemas.microsoft.com/office/drawing/2014/main" id="{7538CFAA-3223-46B3-A9CF-5529CA53E4A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810" name="Text Box 1">
          <a:extLst>
            <a:ext uri="{FF2B5EF4-FFF2-40B4-BE49-F238E27FC236}">
              <a16:creationId xmlns:a16="http://schemas.microsoft.com/office/drawing/2014/main" id="{B0F6B973-358A-4191-9203-245F11C55526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11" name="Text Box 1">
          <a:extLst>
            <a:ext uri="{FF2B5EF4-FFF2-40B4-BE49-F238E27FC236}">
              <a16:creationId xmlns:a16="http://schemas.microsoft.com/office/drawing/2014/main" id="{0AB5DAE5-35DE-4394-A744-4E9B9510CBE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812" name="Text Box 1">
          <a:extLst>
            <a:ext uri="{FF2B5EF4-FFF2-40B4-BE49-F238E27FC236}">
              <a16:creationId xmlns:a16="http://schemas.microsoft.com/office/drawing/2014/main" id="{7E942B64-92AA-4182-A817-0A4D607D021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13" name="Text Box 1">
          <a:extLst>
            <a:ext uri="{FF2B5EF4-FFF2-40B4-BE49-F238E27FC236}">
              <a16:creationId xmlns:a16="http://schemas.microsoft.com/office/drawing/2014/main" id="{31937E9A-6620-4A4D-B215-91F208A3238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14" name="Text Box 1">
          <a:extLst>
            <a:ext uri="{FF2B5EF4-FFF2-40B4-BE49-F238E27FC236}">
              <a16:creationId xmlns:a16="http://schemas.microsoft.com/office/drawing/2014/main" id="{A8061483-D404-405F-8AC7-A26AA2CE878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15" name="Text Box 1">
          <a:extLst>
            <a:ext uri="{FF2B5EF4-FFF2-40B4-BE49-F238E27FC236}">
              <a16:creationId xmlns:a16="http://schemas.microsoft.com/office/drawing/2014/main" id="{A7EFE675-5EB1-45D0-9654-86111F2B0CB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16" name="Text Box 1">
          <a:extLst>
            <a:ext uri="{FF2B5EF4-FFF2-40B4-BE49-F238E27FC236}">
              <a16:creationId xmlns:a16="http://schemas.microsoft.com/office/drawing/2014/main" id="{8A5220EA-47C3-4D65-A3D1-008EC01C8F8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17" name="Text Box 1">
          <a:extLst>
            <a:ext uri="{FF2B5EF4-FFF2-40B4-BE49-F238E27FC236}">
              <a16:creationId xmlns:a16="http://schemas.microsoft.com/office/drawing/2014/main" id="{18DA04B9-09C4-40FF-A2A5-3537CEAD2D2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818" name="Text Box 1">
          <a:extLst>
            <a:ext uri="{FF2B5EF4-FFF2-40B4-BE49-F238E27FC236}">
              <a16:creationId xmlns:a16="http://schemas.microsoft.com/office/drawing/2014/main" id="{F9B74F6F-E53B-455F-AD5C-B00EF78514E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19" name="Text Box 1">
          <a:extLst>
            <a:ext uri="{FF2B5EF4-FFF2-40B4-BE49-F238E27FC236}">
              <a16:creationId xmlns:a16="http://schemas.microsoft.com/office/drawing/2014/main" id="{0A09C016-6FBD-4222-ACFA-D974BCDFB8F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104775</xdr:rowOff>
    </xdr:to>
    <xdr:sp macro="" textlink="">
      <xdr:nvSpPr>
        <xdr:cNvPr id="8820" name="Text Box 1">
          <a:extLst>
            <a:ext uri="{FF2B5EF4-FFF2-40B4-BE49-F238E27FC236}">
              <a16:creationId xmlns:a16="http://schemas.microsoft.com/office/drawing/2014/main" id="{64E4ACEA-0AEA-4B9F-8083-F058B7F9804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4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21" name="Text Box 1">
          <a:extLst>
            <a:ext uri="{FF2B5EF4-FFF2-40B4-BE49-F238E27FC236}">
              <a16:creationId xmlns:a16="http://schemas.microsoft.com/office/drawing/2014/main" id="{1EC1684C-A7AA-4FC6-BA5D-5E0B0B97BE17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22" name="Text Box 1">
          <a:extLst>
            <a:ext uri="{FF2B5EF4-FFF2-40B4-BE49-F238E27FC236}">
              <a16:creationId xmlns:a16="http://schemas.microsoft.com/office/drawing/2014/main" id="{4A0F9D4A-1DA9-482A-9EC7-A6C30BEF7B0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23" name="Text Box 1">
          <a:extLst>
            <a:ext uri="{FF2B5EF4-FFF2-40B4-BE49-F238E27FC236}">
              <a16:creationId xmlns:a16="http://schemas.microsoft.com/office/drawing/2014/main" id="{8E5212DB-F00B-47B5-BE94-D857887F4C1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24" name="Text Box 1">
          <a:extLst>
            <a:ext uri="{FF2B5EF4-FFF2-40B4-BE49-F238E27FC236}">
              <a16:creationId xmlns:a16="http://schemas.microsoft.com/office/drawing/2014/main" id="{6C4147C5-8EC0-4DCE-920E-EC6B059CBF4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25" name="Text Box 1">
          <a:extLst>
            <a:ext uri="{FF2B5EF4-FFF2-40B4-BE49-F238E27FC236}">
              <a16:creationId xmlns:a16="http://schemas.microsoft.com/office/drawing/2014/main" id="{A7594288-3D3A-45A5-BF24-A4646CAA93C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26" name="Text Box 1">
          <a:extLst>
            <a:ext uri="{FF2B5EF4-FFF2-40B4-BE49-F238E27FC236}">
              <a16:creationId xmlns:a16="http://schemas.microsoft.com/office/drawing/2014/main" id="{9E367726-26E4-477C-B317-EC5EA1235B68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27" name="Text Box 1">
          <a:extLst>
            <a:ext uri="{FF2B5EF4-FFF2-40B4-BE49-F238E27FC236}">
              <a16:creationId xmlns:a16="http://schemas.microsoft.com/office/drawing/2014/main" id="{ED33176D-87E5-4923-814A-E21F6596CCC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28" name="Text Box 1">
          <a:extLst>
            <a:ext uri="{FF2B5EF4-FFF2-40B4-BE49-F238E27FC236}">
              <a16:creationId xmlns:a16="http://schemas.microsoft.com/office/drawing/2014/main" id="{E869034C-E275-4A9D-8471-68A7F821340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29" name="Text Box 1">
          <a:extLst>
            <a:ext uri="{FF2B5EF4-FFF2-40B4-BE49-F238E27FC236}">
              <a16:creationId xmlns:a16="http://schemas.microsoft.com/office/drawing/2014/main" id="{9058BECB-FD57-4F6E-A818-93EFB45D6C2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830" name="Text Box 1">
          <a:extLst>
            <a:ext uri="{FF2B5EF4-FFF2-40B4-BE49-F238E27FC236}">
              <a16:creationId xmlns:a16="http://schemas.microsoft.com/office/drawing/2014/main" id="{81A17654-E6C4-4F58-99F1-7F6F391F26CD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831" name="Text Box 1">
          <a:extLst>
            <a:ext uri="{FF2B5EF4-FFF2-40B4-BE49-F238E27FC236}">
              <a16:creationId xmlns:a16="http://schemas.microsoft.com/office/drawing/2014/main" id="{DDA3BFDD-CBDA-4446-A187-36CFAD14357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832" name="Text Box 1">
          <a:extLst>
            <a:ext uri="{FF2B5EF4-FFF2-40B4-BE49-F238E27FC236}">
              <a16:creationId xmlns:a16="http://schemas.microsoft.com/office/drawing/2014/main" id="{0B1C4CB8-9A34-4CD3-9D7D-6C4A7FB3319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833" name="Text Box 1">
          <a:extLst>
            <a:ext uri="{FF2B5EF4-FFF2-40B4-BE49-F238E27FC236}">
              <a16:creationId xmlns:a16="http://schemas.microsoft.com/office/drawing/2014/main" id="{2A2B57B2-27C4-4C60-BA25-CCDF32B3C57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34" name="Text Box 1">
          <a:extLst>
            <a:ext uri="{FF2B5EF4-FFF2-40B4-BE49-F238E27FC236}">
              <a16:creationId xmlns:a16="http://schemas.microsoft.com/office/drawing/2014/main" id="{054654B8-1956-42B5-A06E-D582C7AE38B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35" name="Text Box 1">
          <a:extLst>
            <a:ext uri="{FF2B5EF4-FFF2-40B4-BE49-F238E27FC236}">
              <a16:creationId xmlns:a16="http://schemas.microsoft.com/office/drawing/2014/main" id="{9830338E-A921-4F56-850E-5E7A655836E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36" name="Text Box 1">
          <a:extLst>
            <a:ext uri="{FF2B5EF4-FFF2-40B4-BE49-F238E27FC236}">
              <a16:creationId xmlns:a16="http://schemas.microsoft.com/office/drawing/2014/main" id="{1EFF9B16-2A0C-41EE-A336-36F26CE3428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37" name="Text Box 1">
          <a:extLst>
            <a:ext uri="{FF2B5EF4-FFF2-40B4-BE49-F238E27FC236}">
              <a16:creationId xmlns:a16="http://schemas.microsoft.com/office/drawing/2014/main" id="{BD5E67A8-8C22-4603-8D4D-0A29392EB0A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38" name="Text Box 1">
          <a:extLst>
            <a:ext uri="{FF2B5EF4-FFF2-40B4-BE49-F238E27FC236}">
              <a16:creationId xmlns:a16="http://schemas.microsoft.com/office/drawing/2014/main" id="{D3C2EBF0-4DCD-4495-99D8-F69143A254C2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39" name="Text Box 1">
          <a:extLst>
            <a:ext uri="{FF2B5EF4-FFF2-40B4-BE49-F238E27FC236}">
              <a16:creationId xmlns:a16="http://schemas.microsoft.com/office/drawing/2014/main" id="{95E0DA00-0E97-4553-9CB3-46E839BC2C8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40" name="Text Box 1">
          <a:extLst>
            <a:ext uri="{FF2B5EF4-FFF2-40B4-BE49-F238E27FC236}">
              <a16:creationId xmlns:a16="http://schemas.microsoft.com/office/drawing/2014/main" id="{1F4369FA-ED78-4250-8F09-5E0EC2475C05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41" name="Text Box 1">
          <a:extLst>
            <a:ext uri="{FF2B5EF4-FFF2-40B4-BE49-F238E27FC236}">
              <a16:creationId xmlns:a16="http://schemas.microsoft.com/office/drawing/2014/main" id="{FE7455E9-B008-474D-BFAE-343A4F84952E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42" name="Text Box 1">
          <a:extLst>
            <a:ext uri="{FF2B5EF4-FFF2-40B4-BE49-F238E27FC236}">
              <a16:creationId xmlns:a16="http://schemas.microsoft.com/office/drawing/2014/main" id="{6A1C66CA-9144-428F-A48D-C3CC68D8FF7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43" name="Text Box 1">
          <a:extLst>
            <a:ext uri="{FF2B5EF4-FFF2-40B4-BE49-F238E27FC236}">
              <a16:creationId xmlns:a16="http://schemas.microsoft.com/office/drawing/2014/main" id="{FF3002E2-F021-41E2-A2A4-58825B30C8B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44" name="Text Box 1">
          <a:extLst>
            <a:ext uri="{FF2B5EF4-FFF2-40B4-BE49-F238E27FC236}">
              <a16:creationId xmlns:a16="http://schemas.microsoft.com/office/drawing/2014/main" id="{2036B040-E85A-431A-AF28-0EFEF1711D7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45" name="Text Box 1">
          <a:extLst>
            <a:ext uri="{FF2B5EF4-FFF2-40B4-BE49-F238E27FC236}">
              <a16:creationId xmlns:a16="http://schemas.microsoft.com/office/drawing/2014/main" id="{95E8986A-E303-4307-B129-C0D0506BDC9B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846" name="Text Box 1">
          <a:extLst>
            <a:ext uri="{FF2B5EF4-FFF2-40B4-BE49-F238E27FC236}">
              <a16:creationId xmlns:a16="http://schemas.microsoft.com/office/drawing/2014/main" id="{DF7DB3B6-69F0-4145-989B-BBAB6A0B53F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847" name="Text Box 1">
          <a:extLst>
            <a:ext uri="{FF2B5EF4-FFF2-40B4-BE49-F238E27FC236}">
              <a16:creationId xmlns:a16="http://schemas.microsoft.com/office/drawing/2014/main" id="{B49D2527-9A65-496E-9DE2-1C5503A2A1F1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848" name="Text Box 1">
          <a:extLst>
            <a:ext uri="{FF2B5EF4-FFF2-40B4-BE49-F238E27FC236}">
              <a16:creationId xmlns:a16="http://schemas.microsoft.com/office/drawing/2014/main" id="{DF545E1F-A2B0-4D7F-ADDD-96C8FC1E153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849" name="Text Box 1">
          <a:extLst>
            <a:ext uri="{FF2B5EF4-FFF2-40B4-BE49-F238E27FC236}">
              <a16:creationId xmlns:a16="http://schemas.microsoft.com/office/drawing/2014/main" id="{88F3BB83-7EDE-49C7-8486-58DA903658A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50" name="Text Box 1">
          <a:extLst>
            <a:ext uri="{FF2B5EF4-FFF2-40B4-BE49-F238E27FC236}">
              <a16:creationId xmlns:a16="http://schemas.microsoft.com/office/drawing/2014/main" id="{7C0F0516-D94A-4696-BAA5-8DE356794559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51" name="Text Box 1">
          <a:extLst>
            <a:ext uri="{FF2B5EF4-FFF2-40B4-BE49-F238E27FC236}">
              <a16:creationId xmlns:a16="http://schemas.microsoft.com/office/drawing/2014/main" id="{AC55E449-CEE0-436C-BF31-C75D4C8DEE4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85725</xdr:rowOff>
    </xdr:to>
    <xdr:sp macro="" textlink="">
      <xdr:nvSpPr>
        <xdr:cNvPr id="8852" name="Text Box 1">
          <a:extLst>
            <a:ext uri="{FF2B5EF4-FFF2-40B4-BE49-F238E27FC236}">
              <a16:creationId xmlns:a16="http://schemas.microsoft.com/office/drawing/2014/main" id="{F393A8E9-8A14-4333-BD4E-2C79CC5ACF7A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22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66675</xdr:rowOff>
    </xdr:to>
    <xdr:sp macro="" textlink="">
      <xdr:nvSpPr>
        <xdr:cNvPr id="8853" name="Text Box 1">
          <a:extLst>
            <a:ext uri="{FF2B5EF4-FFF2-40B4-BE49-F238E27FC236}">
              <a16:creationId xmlns:a16="http://schemas.microsoft.com/office/drawing/2014/main" id="{9D37D7D8-E026-4F8F-8FF0-44C44E46C63F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203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854" name="Text Box 1">
          <a:extLst>
            <a:ext uri="{FF2B5EF4-FFF2-40B4-BE49-F238E27FC236}">
              <a16:creationId xmlns:a16="http://schemas.microsoft.com/office/drawing/2014/main" id="{7EDDF559-D56D-45A5-AE06-D7BD5947613C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855" name="Text Box 1">
          <a:extLst>
            <a:ext uri="{FF2B5EF4-FFF2-40B4-BE49-F238E27FC236}">
              <a16:creationId xmlns:a16="http://schemas.microsoft.com/office/drawing/2014/main" id="{81AA7550-BB90-439A-A246-325DF0496AA4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856" name="Text Box 1">
          <a:extLst>
            <a:ext uri="{FF2B5EF4-FFF2-40B4-BE49-F238E27FC236}">
              <a16:creationId xmlns:a16="http://schemas.microsoft.com/office/drawing/2014/main" id="{37637ADC-7A4B-4EE0-9819-9074CE1D365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55</xdr:row>
      <xdr:rowOff>0</xdr:rowOff>
    </xdr:from>
    <xdr:to>
      <xdr:col>0</xdr:col>
      <xdr:colOff>571500</xdr:colOff>
      <xdr:row>56</xdr:row>
      <xdr:rowOff>47625</xdr:rowOff>
    </xdr:to>
    <xdr:sp macro="" textlink="">
      <xdr:nvSpPr>
        <xdr:cNvPr id="8857" name="Text Box 1">
          <a:extLst>
            <a:ext uri="{FF2B5EF4-FFF2-40B4-BE49-F238E27FC236}">
              <a16:creationId xmlns:a16="http://schemas.microsoft.com/office/drawing/2014/main" id="{3E37302F-E29D-464B-B850-9FBF906BC8F3}"/>
            </a:ext>
          </a:extLst>
        </xdr:cNvPr>
        <xdr:cNvSpPr txBox="1">
          <a:spLocks noChangeArrowheads="1"/>
        </xdr:cNvSpPr>
      </xdr:nvSpPr>
      <xdr:spPr bwMode="auto">
        <a:xfrm>
          <a:off x="495300" y="8839200"/>
          <a:ext cx="7620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33F84-3598-404E-A49E-1CD31996965C}">
  <sheetPr>
    <pageSetUpPr fitToPage="1"/>
  </sheetPr>
  <dimension ref="B1:P706"/>
  <sheetViews>
    <sheetView tabSelected="1" view="pageLayout" topLeftCell="C22" zoomScale="115" zoomScaleNormal="100" zoomScalePageLayoutView="115" workbookViewId="0">
      <selection activeCell="B5" sqref="B5:H5"/>
    </sheetView>
  </sheetViews>
  <sheetFormatPr defaultColWidth="10.33203125" defaultRowHeight="13.2" x14ac:dyDescent="0.25"/>
  <cols>
    <col min="1" max="1" width="1" style="72" customWidth="1"/>
    <col min="2" max="2" width="6.44140625" style="72" customWidth="1"/>
    <col min="3" max="3" width="8.6640625" style="73" customWidth="1"/>
    <col min="4" max="4" width="65.88671875" style="72" customWidth="1"/>
    <col min="5" max="8" width="14.44140625" style="72" customWidth="1"/>
    <col min="9" max="9" width="1" style="72" customWidth="1"/>
    <col min="10" max="10" width="4.33203125" style="74" customWidth="1"/>
    <col min="11" max="15" width="10.44140625" style="72" customWidth="1"/>
    <col min="16" max="16" width="34.109375" style="72" customWidth="1"/>
    <col min="17" max="16384" width="10.33203125" style="72"/>
  </cols>
  <sheetData>
    <row r="1" spans="2:10" ht="6" customHeight="1" x14ac:dyDescent="0.25"/>
    <row r="2" spans="2:10" s="75" customFormat="1" ht="15.6" x14ac:dyDescent="0.25">
      <c r="B2" s="148" t="s">
        <v>43</v>
      </c>
      <c r="C2" s="148"/>
      <c r="D2" s="148"/>
      <c r="E2" s="148"/>
      <c r="F2" s="148"/>
      <c r="G2" s="148"/>
      <c r="H2" s="148"/>
      <c r="J2" s="76"/>
    </row>
    <row r="3" spans="2:10" s="75" customFormat="1" ht="15.6" x14ac:dyDescent="0.25">
      <c r="C3" s="149"/>
      <c r="D3" s="149"/>
      <c r="E3" s="149"/>
      <c r="F3" s="77"/>
      <c r="G3" s="77"/>
      <c r="H3" s="77"/>
      <c r="J3" s="76"/>
    </row>
    <row r="4" spans="2:10" s="78" customFormat="1" ht="15.6" x14ac:dyDescent="0.25">
      <c r="B4" s="147" t="s">
        <v>44</v>
      </c>
      <c r="C4" s="147"/>
      <c r="D4" s="147"/>
      <c r="E4" s="147"/>
      <c r="F4" s="147"/>
      <c r="G4" s="147"/>
      <c r="H4" s="147"/>
      <c r="J4" s="79"/>
    </row>
    <row r="5" spans="2:10" s="78" customFormat="1" ht="15.6" x14ac:dyDescent="0.25">
      <c r="B5" s="147" t="s">
        <v>45</v>
      </c>
      <c r="C5" s="147"/>
      <c r="D5" s="147"/>
      <c r="E5" s="147"/>
      <c r="F5" s="147"/>
      <c r="G5" s="147"/>
      <c r="H5" s="147"/>
      <c r="J5" s="80"/>
    </row>
    <row r="6" spans="2:10" s="78" customFormat="1" ht="15.6" x14ac:dyDescent="0.25">
      <c r="B6" s="81" t="s">
        <v>46</v>
      </c>
      <c r="C6" s="81"/>
      <c r="D6" s="81"/>
      <c r="E6" s="81"/>
      <c r="F6" s="82"/>
      <c r="G6" s="82"/>
      <c r="H6" s="82"/>
      <c r="J6" s="80"/>
    </row>
    <row r="7" spans="2:10" s="78" customFormat="1" ht="15.6" x14ac:dyDescent="0.25">
      <c r="C7" s="80"/>
      <c r="E7" s="83"/>
      <c r="F7" s="83"/>
      <c r="G7" s="83"/>
      <c r="H7" s="83"/>
      <c r="J7" s="80"/>
    </row>
    <row r="8" spans="2:10" s="85" customFormat="1" x14ac:dyDescent="0.25">
      <c r="B8" s="84"/>
      <c r="C8" s="84" t="s">
        <v>47</v>
      </c>
      <c r="D8" s="84" t="s">
        <v>48</v>
      </c>
      <c r="E8" s="84" t="s">
        <v>49</v>
      </c>
      <c r="F8" s="84" t="s">
        <v>50</v>
      </c>
      <c r="G8" s="84" t="s">
        <v>51</v>
      </c>
      <c r="H8" s="84" t="s">
        <v>52</v>
      </c>
      <c r="J8" s="86"/>
    </row>
    <row r="9" spans="2:10" ht="26.4" x14ac:dyDescent="0.25">
      <c r="B9" s="87">
        <v>1</v>
      </c>
      <c r="C9" s="88" t="s">
        <v>53</v>
      </c>
      <c r="D9" s="89" t="s">
        <v>54</v>
      </c>
      <c r="E9" s="89" t="s">
        <v>55</v>
      </c>
      <c r="F9" s="90" t="s">
        <v>56</v>
      </c>
      <c r="G9" s="90" t="s">
        <v>57</v>
      </c>
      <c r="H9" s="90" t="s">
        <v>58</v>
      </c>
    </row>
    <row r="10" spans="2:10" s="94" customFormat="1" x14ac:dyDescent="0.25">
      <c r="B10" s="87">
        <v>2</v>
      </c>
      <c r="C10" s="91" t="s">
        <v>59</v>
      </c>
      <c r="D10" s="92" t="s">
        <v>60</v>
      </c>
      <c r="E10" s="93">
        <v>26182607</v>
      </c>
      <c r="F10" s="93">
        <v>26182607</v>
      </c>
      <c r="G10" s="93">
        <v>0</v>
      </c>
      <c r="H10" s="93">
        <v>0</v>
      </c>
      <c r="J10" s="95"/>
    </row>
    <row r="11" spans="2:10" s="94" customFormat="1" x14ac:dyDescent="0.25">
      <c r="B11" s="87">
        <v>3</v>
      </c>
      <c r="C11" s="96" t="s">
        <v>61</v>
      </c>
      <c r="D11" s="97" t="s">
        <v>62</v>
      </c>
      <c r="E11" s="98">
        <v>0</v>
      </c>
      <c r="F11" s="98">
        <v>0</v>
      </c>
      <c r="G11" s="98">
        <v>0</v>
      </c>
      <c r="H11" s="98">
        <v>0</v>
      </c>
      <c r="J11" s="95"/>
    </row>
    <row r="12" spans="2:10" s="94" customFormat="1" x14ac:dyDescent="0.25">
      <c r="B12" s="87">
        <v>4</v>
      </c>
      <c r="C12" s="96" t="s">
        <v>63</v>
      </c>
      <c r="D12" s="97" t="s">
        <v>64</v>
      </c>
      <c r="E12" s="98">
        <v>508000</v>
      </c>
      <c r="F12" s="98">
        <v>508000</v>
      </c>
      <c r="G12" s="98">
        <v>0</v>
      </c>
      <c r="H12" s="98">
        <v>0</v>
      </c>
      <c r="J12" s="95"/>
    </row>
    <row r="13" spans="2:10" s="94" customFormat="1" x14ac:dyDescent="0.25">
      <c r="B13" s="87">
        <v>5</v>
      </c>
      <c r="C13" s="96" t="s">
        <v>65</v>
      </c>
      <c r="D13" s="97" t="s">
        <v>66</v>
      </c>
      <c r="E13" s="98">
        <v>0</v>
      </c>
      <c r="F13" s="98">
        <v>0</v>
      </c>
      <c r="G13" s="98">
        <v>0</v>
      </c>
      <c r="H13" s="98">
        <v>0</v>
      </c>
      <c r="J13" s="95"/>
    </row>
    <row r="14" spans="2:10" s="94" customFormat="1" x14ac:dyDescent="0.25">
      <c r="B14" s="87">
        <v>6</v>
      </c>
      <c r="C14" s="96" t="s">
        <v>67</v>
      </c>
      <c r="D14" s="97" t="s">
        <v>68</v>
      </c>
      <c r="E14" s="98">
        <v>0</v>
      </c>
      <c r="F14" s="98">
        <v>0</v>
      </c>
      <c r="G14" s="98">
        <v>0</v>
      </c>
      <c r="H14" s="98">
        <v>0</v>
      </c>
      <c r="J14" s="95"/>
    </row>
    <row r="15" spans="2:10" s="94" customFormat="1" x14ac:dyDescent="0.25">
      <c r="B15" s="87">
        <v>7</v>
      </c>
      <c r="C15" s="96" t="s">
        <v>69</v>
      </c>
      <c r="D15" s="97" t="s">
        <v>70</v>
      </c>
      <c r="E15" s="98">
        <v>22216716</v>
      </c>
      <c r="F15" s="98">
        <v>22216716</v>
      </c>
      <c r="G15" s="98">
        <v>0</v>
      </c>
      <c r="H15" s="98">
        <v>0</v>
      </c>
      <c r="J15" s="95"/>
    </row>
    <row r="16" spans="2:10" s="94" customFormat="1" x14ac:dyDescent="0.25">
      <c r="B16" s="87">
        <v>8</v>
      </c>
      <c r="C16" s="96" t="s">
        <v>71</v>
      </c>
      <c r="D16" s="97" t="s">
        <v>72</v>
      </c>
      <c r="E16" s="98">
        <v>3435936</v>
      </c>
      <c r="F16" s="98">
        <v>3435936</v>
      </c>
      <c r="G16" s="98">
        <v>0</v>
      </c>
      <c r="H16" s="98">
        <v>0</v>
      </c>
      <c r="J16" s="95"/>
    </row>
    <row r="17" spans="2:10" s="94" customFormat="1" x14ac:dyDescent="0.25">
      <c r="B17" s="87">
        <v>9</v>
      </c>
      <c r="C17" s="96" t="s">
        <v>73</v>
      </c>
      <c r="D17" s="97" t="s">
        <v>74</v>
      </c>
      <c r="E17" s="98">
        <v>0</v>
      </c>
      <c r="F17" s="98">
        <v>0</v>
      </c>
      <c r="G17" s="98">
        <v>0</v>
      </c>
      <c r="H17" s="98">
        <v>0</v>
      </c>
      <c r="J17" s="95"/>
    </row>
    <row r="18" spans="2:10" s="94" customFormat="1" x14ac:dyDescent="0.25">
      <c r="B18" s="87">
        <v>10</v>
      </c>
      <c r="C18" s="96" t="s">
        <v>75</v>
      </c>
      <c r="D18" s="97" t="s">
        <v>76</v>
      </c>
      <c r="E18" s="98">
        <v>0</v>
      </c>
      <c r="F18" s="98">
        <v>0</v>
      </c>
      <c r="G18" s="98">
        <v>0</v>
      </c>
      <c r="H18" s="98">
        <v>0</v>
      </c>
      <c r="J18" s="95"/>
    </row>
    <row r="19" spans="2:10" x14ac:dyDescent="0.25">
      <c r="B19" s="87">
        <v>11</v>
      </c>
      <c r="C19" s="96" t="s">
        <v>77</v>
      </c>
      <c r="D19" s="97" t="s">
        <v>78</v>
      </c>
      <c r="E19" s="98">
        <v>2000</v>
      </c>
      <c r="F19" s="98">
        <v>2000</v>
      </c>
      <c r="G19" s="98">
        <v>0</v>
      </c>
      <c r="H19" s="98">
        <v>0</v>
      </c>
    </row>
    <row r="20" spans="2:10" x14ac:dyDescent="0.25">
      <c r="B20" s="87">
        <v>12</v>
      </c>
      <c r="C20" s="96" t="s">
        <v>79</v>
      </c>
      <c r="D20" s="97" t="s">
        <v>80</v>
      </c>
      <c r="E20" s="98">
        <v>0</v>
      </c>
      <c r="F20" s="98">
        <v>0</v>
      </c>
      <c r="G20" s="98">
        <v>0</v>
      </c>
      <c r="H20" s="98">
        <v>0</v>
      </c>
    </row>
    <row r="21" spans="2:10" x14ac:dyDescent="0.25">
      <c r="B21" s="87">
        <v>13</v>
      </c>
      <c r="C21" s="96" t="s">
        <v>81</v>
      </c>
      <c r="D21" s="97" t="s">
        <v>82</v>
      </c>
      <c r="E21" s="98">
        <v>0</v>
      </c>
      <c r="F21" s="98">
        <v>0</v>
      </c>
      <c r="G21" s="98">
        <v>0</v>
      </c>
      <c r="H21" s="98">
        <v>0</v>
      </c>
    </row>
    <row r="22" spans="2:10" x14ac:dyDescent="0.25">
      <c r="B22" s="87">
        <v>14</v>
      </c>
      <c r="C22" s="96" t="s">
        <v>83</v>
      </c>
      <c r="D22" s="97" t="s">
        <v>84</v>
      </c>
      <c r="E22" s="98">
        <v>0</v>
      </c>
      <c r="F22" s="98">
        <v>0</v>
      </c>
      <c r="G22" s="98">
        <v>0</v>
      </c>
      <c r="H22" s="98">
        <v>0</v>
      </c>
    </row>
    <row r="23" spans="2:10" x14ac:dyDescent="0.25">
      <c r="B23" s="87">
        <v>15</v>
      </c>
      <c r="C23" s="96" t="s">
        <v>85</v>
      </c>
      <c r="D23" s="99" t="s">
        <v>86</v>
      </c>
      <c r="E23" s="98">
        <v>19955</v>
      </c>
      <c r="F23" s="98">
        <v>19955</v>
      </c>
      <c r="G23" s="98">
        <v>0</v>
      </c>
      <c r="H23" s="98">
        <v>0</v>
      </c>
    </row>
    <row r="24" spans="2:10" s="94" customFormat="1" x14ac:dyDescent="0.25">
      <c r="B24" s="87">
        <v>16</v>
      </c>
      <c r="C24" s="100" t="s">
        <v>87</v>
      </c>
      <c r="D24" s="101" t="s">
        <v>88</v>
      </c>
      <c r="E24" s="93">
        <v>0</v>
      </c>
      <c r="F24" s="93">
        <v>0</v>
      </c>
      <c r="G24" s="93">
        <v>0</v>
      </c>
      <c r="H24" s="93">
        <v>0</v>
      </c>
      <c r="J24" s="95"/>
    </row>
    <row r="25" spans="2:10" x14ac:dyDescent="0.25">
      <c r="B25" s="87">
        <v>17</v>
      </c>
      <c r="C25" s="96" t="s">
        <v>89</v>
      </c>
      <c r="D25" s="97" t="s">
        <v>90</v>
      </c>
      <c r="E25" s="98">
        <v>0</v>
      </c>
      <c r="F25" s="98">
        <v>0</v>
      </c>
      <c r="G25" s="98">
        <v>0</v>
      </c>
      <c r="H25" s="98">
        <v>0</v>
      </c>
    </row>
    <row r="26" spans="2:10" x14ac:dyDescent="0.25">
      <c r="B26" s="87">
        <v>18</v>
      </c>
      <c r="C26" s="96" t="s">
        <v>91</v>
      </c>
      <c r="D26" s="97" t="s">
        <v>92</v>
      </c>
      <c r="E26" s="98">
        <v>0</v>
      </c>
      <c r="F26" s="98">
        <v>0</v>
      </c>
      <c r="G26" s="98">
        <v>0</v>
      </c>
      <c r="H26" s="98">
        <v>0</v>
      </c>
    </row>
    <row r="27" spans="2:10" x14ac:dyDescent="0.25">
      <c r="B27" s="87">
        <v>19</v>
      </c>
      <c r="C27" s="96" t="s">
        <v>93</v>
      </c>
      <c r="D27" s="97" t="s">
        <v>94</v>
      </c>
      <c r="E27" s="98">
        <v>0</v>
      </c>
      <c r="F27" s="98">
        <v>0</v>
      </c>
      <c r="G27" s="98">
        <v>0</v>
      </c>
      <c r="H27" s="98">
        <v>0</v>
      </c>
    </row>
    <row r="28" spans="2:10" x14ac:dyDescent="0.25">
      <c r="B28" s="87">
        <v>20</v>
      </c>
      <c r="C28" s="91" t="s">
        <v>95</v>
      </c>
      <c r="D28" s="92" t="s">
        <v>96</v>
      </c>
      <c r="E28" s="102">
        <v>0</v>
      </c>
      <c r="F28" s="93">
        <v>0</v>
      </c>
      <c r="G28" s="93">
        <v>0</v>
      </c>
      <c r="H28" s="93">
        <v>0</v>
      </c>
    </row>
    <row r="29" spans="2:10" x14ac:dyDescent="0.25">
      <c r="B29" s="87">
        <v>21</v>
      </c>
      <c r="C29" s="91" t="s">
        <v>97</v>
      </c>
      <c r="D29" s="92" t="s">
        <v>98</v>
      </c>
      <c r="E29" s="102">
        <v>0</v>
      </c>
      <c r="F29" s="102">
        <v>0</v>
      </c>
      <c r="G29" s="102">
        <v>0</v>
      </c>
      <c r="H29" s="102">
        <v>0</v>
      </c>
    </row>
    <row r="30" spans="2:10" x14ac:dyDescent="0.25">
      <c r="B30" s="87">
        <v>22</v>
      </c>
      <c r="C30" s="96" t="s">
        <v>99</v>
      </c>
      <c r="D30" s="97" t="s">
        <v>100</v>
      </c>
      <c r="E30" s="98">
        <v>0</v>
      </c>
      <c r="F30" s="98">
        <v>0</v>
      </c>
      <c r="G30" s="98">
        <v>0</v>
      </c>
      <c r="H30" s="98">
        <v>0</v>
      </c>
    </row>
    <row r="31" spans="2:10" x14ac:dyDescent="0.25">
      <c r="B31" s="87">
        <v>23</v>
      </c>
      <c r="C31" s="96" t="s">
        <v>101</v>
      </c>
      <c r="D31" s="97" t="s">
        <v>102</v>
      </c>
      <c r="E31" s="98">
        <v>0</v>
      </c>
      <c r="F31" s="98">
        <v>0</v>
      </c>
      <c r="G31" s="98">
        <v>0</v>
      </c>
      <c r="H31" s="98">
        <v>0</v>
      </c>
    </row>
    <row r="32" spans="2:10" x14ac:dyDescent="0.25">
      <c r="B32" s="87">
        <v>24</v>
      </c>
      <c r="C32" s="96" t="s">
        <v>103</v>
      </c>
      <c r="D32" s="97" t="s">
        <v>104</v>
      </c>
      <c r="E32" s="98">
        <v>0</v>
      </c>
      <c r="F32" s="98">
        <v>0</v>
      </c>
      <c r="G32" s="98">
        <v>0</v>
      </c>
      <c r="H32" s="98">
        <v>0</v>
      </c>
    </row>
    <row r="33" spans="2:10" x14ac:dyDescent="0.25">
      <c r="B33" s="87">
        <v>25</v>
      </c>
      <c r="C33" s="91" t="s">
        <v>105</v>
      </c>
      <c r="D33" s="92" t="s">
        <v>106</v>
      </c>
      <c r="E33" s="102">
        <v>0</v>
      </c>
      <c r="F33" s="102">
        <v>0</v>
      </c>
      <c r="G33" s="102">
        <v>0</v>
      </c>
      <c r="H33" s="102">
        <v>0</v>
      </c>
    </row>
    <row r="34" spans="2:10" x14ac:dyDescent="0.25">
      <c r="B34" s="87">
        <v>26</v>
      </c>
      <c r="C34" s="96" t="s">
        <v>107</v>
      </c>
      <c r="D34" s="97" t="s">
        <v>108</v>
      </c>
      <c r="E34" s="98">
        <v>0</v>
      </c>
      <c r="F34" s="98">
        <v>0</v>
      </c>
      <c r="G34" s="98">
        <v>0</v>
      </c>
      <c r="H34" s="98">
        <v>0</v>
      </c>
    </row>
    <row r="35" spans="2:10" x14ac:dyDescent="0.25">
      <c r="B35" s="87">
        <v>27</v>
      </c>
      <c r="C35" s="96" t="s">
        <v>109</v>
      </c>
      <c r="D35" s="97" t="s">
        <v>110</v>
      </c>
      <c r="E35" s="98">
        <v>0</v>
      </c>
      <c r="F35" s="98">
        <v>0</v>
      </c>
      <c r="G35" s="98">
        <v>0</v>
      </c>
      <c r="H35" s="98">
        <v>0</v>
      </c>
    </row>
    <row r="36" spans="2:10" x14ac:dyDescent="0.25">
      <c r="B36" s="87">
        <v>28</v>
      </c>
      <c r="C36" s="96" t="s">
        <v>111</v>
      </c>
      <c r="D36" s="97" t="s">
        <v>112</v>
      </c>
      <c r="E36" s="98">
        <v>0</v>
      </c>
      <c r="F36" s="98">
        <v>0</v>
      </c>
      <c r="G36" s="98">
        <v>0</v>
      </c>
      <c r="H36" s="98">
        <v>0</v>
      </c>
    </row>
    <row r="37" spans="2:10" s="94" customFormat="1" x14ac:dyDescent="0.25">
      <c r="B37" s="87">
        <v>29</v>
      </c>
      <c r="C37" s="91" t="s">
        <v>113</v>
      </c>
      <c r="D37" s="92" t="s">
        <v>114</v>
      </c>
      <c r="E37" s="102">
        <v>360000</v>
      </c>
      <c r="F37" s="93">
        <v>360000</v>
      </c>
      <c r="G37" s="93">
        <v>0</v>
      </c>
      <c r="H37" s="93">
        <v>0</v>
      </c>
      <c r="J37" s="95"/>
    </row>
    <row r="38" spans="2:10" s="94" customFormat="1" x14ac:dyDescent="0.25">
      <c r="B38" s="87">
        <v>30</v>
      </c>
      <c r="C38" s="91" t="s">
        <v>115</v>
      </c>
      <c r="D38" s="101" t="s">
        <v>116</v>
      </c>
      <c r="E38" s="102">
        <v>0</v>
      </c>
      <c r="F38" s="93">
        <v>0</v>
      </c>
      <c r="G38" s="93">
        <v>0</v>
      </c>
      <c r="H38" s="93">
        <v>0</v>
      </c>
      <c r="J38" s="95"/>
    </row>
    <row r="39" spans="2:10" s="94" customFormat="1" x14ac:dyDescent="0.25">
      <c r="B39" s="87">
        <v>31</v>
      </c>
      <c r="C39" s="88" t="s">
        <v>117</v>
      </c>
      <c r="D39" s="103" t="s">
        <v>118</v>
      </c>
      <c r="E39" s="102">
        <v>26542607</v>
      </c>
      <c r="F39" s="102">
        <v>26542607</v>
      </c>
      <c r="G39" s="102">
        <v>0</v>
      </c>
      <c r="H39" s="102">
        <v>0</v>
      </c>
      <c r="J39" s="95"/>
    </row>
    <row r="40" spans="2:10" s="94" customFormat="1" x14ac:dyDescent="0.25">
      <c r="B40" s="87">
        <v>32</v>
      </c>
      <c r="C40" s="88" t="s">
        <v>119</v>
      </c>
      <c r="D40" s="103" t="s">
        <v>120</v>
      </c>
      <c r="E40" s="102">
        <v>230651780</v>
      </c>
      <c r="F40" s="102">
        <v>230651780</v>
      </c>
      <c r="G40" s="102">
        <v>0</v>
      </c>
      <c r="H40" s="102">
        <v>0</v>
      </c>
      <c r="J40" s="95"/>
    </row>
    <row r="41" spans="2:10" s="94" customFormat="1" x14ac:dyDescent="0.25">
      <c r="B41" s="87">
        <v>33</v>
      </c>
      <c r="C41" s="96" t="s">
        <v>121</v>
      </c>
      <c r="D41" s="97" t="s">
        <v>122</v>
      </c>
      <c r="E41" s="98">
        <v>0</v>
      </c>
      <c r="F41" s="98">
        <v>0</v>
      </c>
      <c r="G41" s="98">
        <v>0</v>
      </c>
      <c r="H41" s="98">
        <v>0</v>
      </c>
      <c r="J41" s="95"/>
    </row>
    <row r="42" spans="2:10" s="94" customFormat="1" x14ac:dyDescent="0.25">
      <c r="B42" s="87">
        <v>34</v>
      </c>
      <c r="C42" s="96" t="s">
        <v>123</v>
      </c>
      <c r="D42" s="99" t="s">
        <v>124</v>
      </c>
      <c r="E42" s="98">
        <v>0</v>
      </c>
      <c r="F42" s="98">
        <v>0</v>
      </c>
      <c r="G42" s="98">
        <v>0</v>
      </c>
      <c r="H42" s="98">
        <v>0</v>
      </c>
      <c r="J42" s="95"/>
    </row>
    <row r="43" spans="2:10" x14ac:dyDescent="0.25">
      <c r="B43" s="87">
        <v>35</v>
      </c>
      <c r="C43" s="104" t="s">
        <v>125</v>
      </c>
      <c r="D43" s="99" t="s">
        <v>126</v>
      </c>
      <c r="E43" s="105">
        <v>230651780</v>
      </c>
      <c r="F43" s="98">
        <v>230651780</v>
      </c>
      <c r="G43" s="98">
        <v>0</v>
      </c>
      <c r="H43" s="98">
        <v>0</v>
      </c>
    </row>
    <row r="44" spans="2:10" x14ac:dyDescent="0.25">
      <c r="B44" s="87">
        <v>36</v>
      </c>
      <c r="C44" s="88" t="s">
        <v>127</v>
      </c>
      <c r="D44" s="106" t="s">
        <v>128</v>
      </c>
      <c r="E44" s="102">
        <v>257194387</v>
      </c>
      <c r="F44" s="102">
        <v>257194387</v>
      </c>
      <c r="G44" s="102">
        <v>0</v>
      </c>
      <c r="H44" s="102">
        <v>0</v>
      </c>
    </row>
    <row r="45" spans="2:10" s="78" customFormat="1" ht="15.6" x14ac:dyDescent="0.25">
      <c r="C45" s="80"/>
      <c r="E45" s="107"/>
      <c r="F45" s="107"/>
      <c r="G45" s="107"/>
      <c r="H45" s="107"/>
      <c r="J45" s="80"/>
    </row>
    <row r="46" spans="2:10" s="109" customFormat="1" ht="15.75" customHeight="1" x14ac:dyDescent="0.3">
      <c r="B46" s="108" t="s">
        <v>129</v>
      </c>
      <c r="C46" s="108"/>
      <c r="D46" s="108"/>
      <c r="E46" s="108"/>
      <c r="F46" s="82"/>
      <c r="G46" s="82"/>
      <c r="H46" s="82"/>
      <c r="J46" s="110"/>
    </row>
    <row r="47" spans="2:10" s="78" customFormat="1" ht="15.6" x14ac:dyDescent="0.25">
      <c r="C47" s="80"/>
      <c r="E47" s="83"/>
      <c r="F47" s="83"/>
      <c r="G47" s="83"/>
      <c r="H47" s="83"/>
      <c r="J47" s="80"/>
    </row>
    <row r="48" spans="2:10" s="85" customFormat="1" x14ac:dyDescent="0.25">
      <c r="B48" s="84"/>
      <c r="C48" s="84" t="s">
        <v>47</v>
      </c>
      <c r="D48" s="84" t="s">
        <v>48</v>
      </c>
      <c r="E48" s="84" t="s">
        <v>49</v>
      </c>
      <c r="F48" s="84" t="s">
        <v>50</v>
      </c>
      <c r="G48" s="84" t="s">
        <v>51</v>
      </c>
      <c r="H48" s="84" t="s">
        <v>52</v>
      </c>
      <c r="J48" s="86"/>
    </row>
    <row r="49" spans="2:16" s="74" customFormat="1" ht="26.4" x14ac:dyDescent="0.25">
      <c r="B49" s="87">
        <v>1</v>
      </c>
      <c r="C49" s="88" t="s">
        <v>53</v>
      </c>
      <c r="D49" s="89" t="s">
        <v>54</v>
      </c>
      <c r="E49" s="89" t="s">
        <v>55</v>
      </c>
      <c r="F49" s="90" t="s">
        <v>56</v>
      </c>
      <c r="G49" s="90" t="s">
        <v>57</v>
      </c>
      <c r="H49" s="90" t="s">
        <v>58</v>
      </c>
    </row>
    <row r="50" spans="2:16" s="94" customFormat="1" x14ac:dyDescent="0.25">
      <c r="B50" s="87">
        <v>2</v>
      </c>
      <c r="C50" s="100" t="s">
        <v>117</v>
      </c>
      <c r="D50" s="111" t="s">
        <v>130</v>
      </c>
      <c r="E50" s="93">
        <v>253161887</v>
      </c>
      <c r="F50" s="93">
        <v>252201687</v>
      </c>
      <c r="G50" s="93">
        <v>960200</v>
      </c>
      <c r="H50" s="93">
        <v>0</v>
      </c>
      <c r="J50" s="74"/>
      <c r="K50" s="72"/>
      <c r="L50" s="72"/>
      <c r="M50" s="72"/>
      <c r="N50" s="72"/>
      <c r="O50" s="72"/>
      <c r="P50" s="72"/>
    </row>
    <row r="51" spans="2:16" x14ac:dyDescent="0.25">
      <c r="B51" s="87">
        <v>3</v>
      </c>
      <c r="C51" s="96" t="s">
        <v>131</v>
      </c>
      <c r="D51" s="112" t="s">
        <v>132</v>
      </c>
      <c r="E51" s="98">
        <v>183537105</v>
      </c>
      <c r="F51" s="98">
        <v>183037105</v>
      </c>
      <c r="G51" s="98">
        <v>500000</v>
      </c>
      <c r="H51" s="98">
        <v>0</v>
      </c>
    </row>
    <row r="52" spans="2:16" x14ac:dyDescent="0.25">
      <c r="B52" s="87">
        <v>4</v>
      </c>
      <c r="C52" s="96" t="s">
        <v>133</v>
      </c>
      <c r="D52" s="112" t="s">
        <v>134</v>
      </c>
      <c r="E52" s="98">
        <v>24337674</v>
      </c>
      <c r="F52" s="98">
        <v>24012474</v>
      </c>
      <c r="G52" s="98">
        <v>325200</v>
      </c>
      <c r="H52" s="98">
        <v>0</v>
      </c>
    </row>
    <row r="53" spans="2:16" x14ac:dyDescent="0.25">
      <c r="B53" s="87">
        <v>5</v>
      </c>
      <c r="C53" s="96" t="s">
        <v>135</v>
      </c>
      <c r="D53" s="112" t="s">
        <v>136</v>
      </c>
      <c r="E53" s="98">
        <v>45287108</v>
      </c>
      <c r="F53" s="98">
        <v>45152108</v>
      </c>
      <c r="G53" s="98">
        <v>135000</v>
      </c>
      <c r="H53" s="98">
        <v>0</v>
      </c>
    </row>
    <row r="54" spans="2:16" x14ac:dyDescent="0.25">
      <c r="B54" s="87">
        <v>6</v>
      </c>
      <c r="C54" s="96" t="s">
        <v>137</v>
      </c>
      <c r="D54" s="112" t="s">
        <v>138</v>
      </c>
      <c r="E54" s="98">
        <v>0</v>
      </c>
      <c r="F54" s="98">
        <v>0</v>
      </c>
      <c r="G54" s="98">
        <v>0</v>
      </c>
      <c r="H54" s="98">
        <v>0</v>
      </c>
    </row>
    <row r="55" spans="2:16" x14ac:dyDescent="0.25">
      <c r="B55" s="87">
        <v>7</v>
      </c>
      <c r="C55" s="96" t="s">
        <v>139</v>
      </c>
      <c r="D55" s="112" t="s">
        <v>140</v>
      </c>
      <c r="E55" s="98">
        <v>0</v>
      </c>
      <c r="F55" s="98">
        <v>0</v>
      </c>
      <c r="G55" s="98">
        <v>0</v>
      </c>
      <c r="H55" s="98">
        <v>0</v>
      </c>
    </row>
    <row r="56" spans="2:16" x14ac:dyDescent="0.25">
      <c r="B56" s="87">
        <v>8</v>
      </c>
      <c r="C56" s="100" t="s">
        <v>119</v>
      </c>
      <c r="D56" s="111" t="s">
        <v>141</v>
      </c>
      <c r="E56" s="93">
        <v>4032500</v>
      </c>
      <c r="F56" s="93">
        <v>4032500</v>
      </c>
      <c r="G56" s="93">
        <v>0</v>
      </c>
      <c r="H56" s="93">
        <v>0</v>
      </c>
    </row>
    <row r="57" spans="2:16" s="94" customFormat="1" x14ac:dyDescent="0.25">
      <c r="B57" s="87">
        <v>9</v>
      </c>
      <c r="C57" s="96" t="s">
        <v>142</v>
      </c>
      <c r="D57" s="112" t="s">
        <v>143</v>
      </c>
      <c r="E57" s="98">
        <v>4032500</v>
      </c>
      <c r="F57" s="98">
        <v>4032500</v>
      </c>
      <c r="G57" s="98">
        <v>0</v>
      </c>
      <c r="H57" s="98">
        <v>0</v>
      </c>
      <c r="J57" s="74"/>
      <c r="K57" s="72"/>
      <c r="L57" s="72"/>
      <c r="M57" s="72"/>
      <c r="N57" s="72"/>
      <c r="O57" s="72"/>
      <c r="P57" s="72"/>
    </row>
    <row r="58" spans="2:16" x14ac:dyDescent="0.25">
      <c r="B58" s="87">
        <v>10</v>
      </c>
      <c r="C58" s="96" t="s">
        <v>142</v>
      </c>
      <c r="D58" s="112" t="s">
        <v>144</v>
      </c>
      <c r="E58" s="98">
        <v>0</v>
      </c>
      <c r="F58" s="98">
        <v>0</v>
      </c>
      <c r="G58" s="98">
        <v>0</v>
      </c>
      <c r="H58" s="98">
        <v>0</v>
      </c>
    </row>
    <row r="59" spans="2:16" x14ac:dyDescent="0.25">
      <c r="B59" s="87">
        <v>11</v>
      </c>
      <c r="C59" s="96" t="s">
        <v>145</v>
      </c>
      <c r="D59" s="112" t="s">
        <v>146</v>
      </c>
      <c r="E59" s="98">
        <v>0</v>
      </c>
      <c r="F59" s="98">
        <v>0</v>
      </c>
      <c r="G59" s="98">
        <v>0</v>
      </c>
      <c r="H59" s="98">
        <v>0</v>
      </c>
    </row>
    <row r="60" spans="2:16" x14ac:dyDescent="0.25">
      <c r="B60" s="87">
        <v>12</v>
      </c>
      <c r="C60" s="96" t="s">
        <v>145</v>
      </c>
      <c r="D60" s="112" t="s">
        <v>147</v>
      </c>
      <c r="E60" s="98">
        <v>0</v>
      </c>
      <c r="F60" s="98">
        <v>0</v>
      </c>
      <c r="G60" s="98">
        <v>0</v>
      </c>
      <c r="H60" s="98">
        <v>0</v>
      </c>
    </row>
    <row r="61" spans="2:16" x14ac:dyDescent="0.25">
      <c r="B61" s="87">
        <v>13</v>
      </c>
      <c r="C61" s="96" t="s">
        <v>148</v>
      </c>
      <c r="D61" s="99" t="s">
        <v>149</v>
      </c>
      <c r="E61" s="98">
        <v>0</v>
      </c>
      <c r="F61" s="98">
        <v>0</v>
      </c>
      <c r="G61" s="98">
        <v>0</v>
      </c>
      <c r="H61" s="98">
        <v>0</v>
      </c>
    </row>
    <row r="62" spans="2:16" x14ac:dyDescent="0.25">
      <c r="B62" s="87">
        <v>14</v>
      </c>
      <c r="C62" s="88" t="s">
        <v>127</v>
      </c>
      <c r="D62" s="103" t="s">
        <v>150</v>
      </c>
      <c r="E62" s="102">
        <v>0</v>
      </c>
      <c r="F62" s="102">
        <v>0</v>
      </c>
      <c r="G62" s="102">
        <v>0</v>
      </c>
      <c r="H62" s="102">
        <v>0</v>
      </c>
    </row>
    <row r="63" spans="2:16" x14ac:dyDescent="0.25">
      <c r="B63" s="87">
        <v>15</v>
      </c>
      <c r="C63" s="88" t="s">
        <v>151</v>
      </c>
      <c r="D63" s="106" t="s">
        <v>152</v>
      </c>
      <c r="E63" s="102">
        <v>257194387</v>
      </c>
      <c r="F63" s="102">
        <v>256234187</v>
      </c>
      <c r="G63" s="102">
        <v>960200</v>
      </c>
      <c r="H63" s="102">
        <v>0</v>
      </c>
    </row>
    <row r="64" spans="2:16" ht="6" customHeight="1" x14ac:dyDescent="0.25"/>
    <row r="65" spans="2:10" s="75" customFormat="1" ht="15.6" x14ac:dyDescent="0.25">
      <c r="C65" s="77"/>
      <c r="D65" s="77"/>
      <c r="E65" s="113"/>
      <c r="F65" s="113"/>
      <c r="G65" s="113"/>
      <c r="H65" s="113"/>
      <c r="J65" s="76"/>
    </row>
    <row r="66" spans="2:10" s="78" customFormat="1" ht="15.6" x14ac:dyDescent="0.25">
      <c r="B66" s="147" t="s">
        <v>44</v>
      </c>
      <c r="C66" s="147"/>
      <c r="D66" s="147"/>
      <c r="E66" s="147"/>
      <c r="F66" s="147"/>
      <c r="G66" s="147"/>
      <c r="H66" s="147"/>
      <c r="J66" s="80"/>
    </row>
    <row r="67" spans="2:10" s="78" customFormat="1" ht="15.6" x14ac:dyDescent="0.25">
      <c r="B67" s="147" t="s">
        <v>153</v>
      </c>
      <c r="C67" s="147"/>
      <c r="D67" s="147"/>
      <c r="E67" s="147"/>
      <c r="F67" s="147"/>
      <c r="G67" s="147"/>
      <c r="H67" s="147"/>
      <c r="J67" s="80"/>
    </row>
    <row r="68" spans="2:10" s="78" customFormat="1" ht="15.6" x14ac:dyDescent="0.25">
      <c r="B68" s="81" t="s">
        <v>154</v>
      </c>
      <c r="C68" s="81"/>
      <c r="D68" s="81"/>
      <c r="E68" s="81"/>
      <c r="F68" s="82"/>
      <c r="G68" s="82"/>
      <c r="H68" s="82"/>
      <c r="J68" s="114">
        <v>100</v>
      </c>
    </row>
    <row r="69" spans="2:10" s="78" customFormat="1" ht="15.6" x14ac:dyDescent="0.25">
      <c r="C69" s="80"/>
      <c r="E69" s="83"/>
      <c r="F69" s="83"/>
      <c r="G69" s="83"/>
      <c r="H69" s="83"/>
      <c r="J69" s="80"/>
    </row>
    <row r="70" spans="2:10" s="85" customFormat="1" x14ac:dyDescent="0.25">
      <c r="B70" s="84"/>
      <c r="C70" s="84" t="s">
        <v>47</v>
      </c>
      <c r="D70" s="84" t="s">
        <v>48</v>
      </c>
      <c r="E70" s="84" t="s">
        <v>49</v>
      </c>
      <c r="F70" s="84" t="s">
        <v>50</v>
      </c>
      <c r="G70" s="84" t="s">
        <v>51</v>
      </c>
      <c r="H70" s="84" t="s">
        <v>52</v>
      </c>
      <c r="J70" s="86"/>
    </row>
    <row r="71" spans="2:10" ht="26.4" x14ac:dyDescent="0.25">
      <c r="B71" s="87">
        <v>1</v>
      </c>
      <c r="C71" s="88" t="s">
        <v>53</v>
      </c>
      <c r="D71" s="89" t="s">
        <v>54</v>
      </c>
      <c r="E71" s="89" t="s">
        <v>55</v>
      </c>
      <c r="F71" s="90" t="s">
        <v>56</v>
      </c>
      <c r="G71" s="90" t="s">
        <v>57</v>
      </c>
      <c r="H71" s="90" t="s">
        <v>58</v>
      </c>
    </row>
    <row r="72" spans="2:10" s="94" customFormat="1" x14ac:dyDescent="0.25">
      <c r="B72" s="87">
        <v>2</v>
      </c>
      <c r="C72" s="91" t="s">
        <v>59</v>
      </c>
      <c r="D72" s="92" t="s">
        <v>60</v>
      </c>
      <c r="E72" s="93">
        <v>0</v>
      </c>
      <c r="F72" s="93">
        <v>0</v>
      </c>
      <c r="G72" s="93">
        <v>0</v>
      </c>
      <c r="H72" s="93">
        <v>0</v>
      </c>
      <c r="J72" s="95"/>
    </row>
    <row r="73" spans="2:10" s="94" customFormat="1" x14ac:dyDescent="0.25">
      <c r="B73" s="87">
        <v>3</v>
      </c>
      <c r="C73" s="96" t="s">
        <v>61</v>
      </c>
      <c r="D73" s="97" t="s">
        <v>62</v>
      </c>
      <c r="E73" s="98">
        <v>0</v>
      </c>
      <c r="F73" s="98">
        <v>0</v>
      </c>
      <c r="G73" s="98">
        <v>0</v>
      </c>
      <c r="H73" s="98">
        <v>0</v>
      </c>
      <c r="J73" s="95"/>
    </row>
    <row r="74" spans="2:10" s="94" customFormat="1" x14ac:dyDescent="0.25">
      <c r="B74" s="87">
        <v>4</v>
      </c>
      <c r="C74" s="96" t="s">
        <v>63</v>
      </c>
      <c r="D74" s="97" t="s">
        <v>64</v>
      </c>
      <c r="E74" s="98">
        <v>0</v>
      </c>
      <c r="F74" s="98">
        <v>0</v>
      </c>
      <c r="G74" s="98">
        <v>0</v>
      </c>
      <c r="H74" s="98">
        <v>0</v>
      </c>
      <c r="J74" s="95"/>
    </row>
    <row r="75" spans="2:10" s="94" customFormat="1" x14ac:dyDescent="0.25">
      <c r="B75" s="87">
        <v>5</v>
      </c>
      <c r="C75" s="96" t="s">
        <v>65</v>
      </c>
      <c r="D75" s="97" t="s">
        <v>66</v>
      </c>
      <c r="E75" s="98">
        <v>0</v>
      </c>
      <c r="F75" s="98">
        <v>0</v>
      </c>
      <c r="G75" s="98">
        <v>0</v>
      </c>
      <c r="H75" s="98">
        <v>0</v>
      </c>
      <c r="J75" s="95"/>
    </row>
    <row r="76" spans="2:10" s="94" customFormat="1" x14ac:dyDescent="0.25">
      <c r="B76" s="87">
        <v>6</v>
      </c>
      <c r="C76" s="96" t="s">
        <v>67</v>
      </c>
      <c r="D76" s="97" t="s">
        <v>68</v>
      </c>
      <c r="E76" s="98">
        <v>0</v>
      </c>
      <c r="F76" s="98">
        <v>0</v>
      </c>
      <c r="G76" s="98">
        <v>0</v>
      </c>
      <c r="H76" s="98">
        <v>0</v>
      </c>
      <c r="J76" s="95"/>
    </row>
    <row r="77" spans="2:10" s="94" customFormat="1" x14ac:dyDescent="0.25">
      <c r="B77" s="87">
        <v>7</v>
      </c>
      <c r="C77" s="96" t="s">
        <v>69</v>
      </c>
      <c r="D77" s="97" t="s">
        <v>70</v>
      </c>
      <c r="E77" s="98">
        <v>0</v>
      </c>
      <c r="F77" s="98">
        <v>0</v>
      </c>
      <c r="G77" s="98">
        <v>0</v>
      </c>
      <c r="H77" s="98">
        <v>0</v>
      </c>
      <c r="J77" s="95"/>
    </row>
    <row r="78" spans="2:10" s="94" customFormat="1" x14ac:dyDescent="0.25">
      <c r="B78" s="87">
        <v>8</v>
      </c>
      <c r="C78" s="96" t="s">
        <v>71</v>
      </c>
      <c r="D78" s="97" t="s">
        <v>72</v>
      </c>
      <c r="E78" s="98">
        <v>0</v>
      </c>
      <c r="F78" s="98">
        <v>0</v>
      </c>
      <c r="G78" s="98">
        <v>0</v>
      </c>
      <c r="H78" s="98">
        <v>0</v>
      </c>
      <c r="J78" s="95"/>
    </row>
    <row r="79" spans="2:10" s="94" customFormat="1" x14ac:dyDescent="0.25">
      <c r="B79" s="87">
        <v>9</v>
      </c>
      <c r="C79" s="96" t="s">
        <v>73</v>
      </c>
      <c r="D79" s="97" t="s">
        <v>74</v>
      </c>
      <c r="E79" s="98">
        <v>0</v>
      </c>
      <c r="F79" s="98">
        <v>0</v>
      </c>
      <c r="G79" s="98">
        <v>0</v>
      </c>
      <c r="H79" s="98">
        <v>0</v>
      </c>
      <c r="J79" s="95"/>
    </row>
    <row r="80" spans="2:10" s="94" customFormat="1" x14ac:dyDescent="0.25">
      <c r="B80" s="87">
        <v>10</v>
      </c>
      <c r="C80" s="96" t="s">
        <v>75</v>
      </c>
      <c r="D80" s="97" t="s">
        <v>76</v>
      </c>
      <c r="E80" s="98">
        <v>0</v>
      </c>
      <c r="F80" s="98">
        <v>0</v>
      </c>
      <c r="G80" s="98">
        <v>0</v>
      </c>
      <c r="H80" s="98">
        <v>0</v>
      </c>
      <c r="J80" s="95"/>
    </row>
    <row r="81" spans="2:10" x14ac:dyDescent="0.25">
      <c r="B81" s="87">
        <v>11</v>
      </c>
      <c r="C81" s="96" t="s">
        <v>77</v>
      </c>
      <c r="D81" s="97" t="s">
        <v>78</v>
      </c>
      <c r="E81" s="98">
        <v>0</v>
      </c>
      <c r="F81" s="98">
        <v>0</v>
      </c>
      <c r="G81" s="98">
        <v>0</v>
      </c>
      <c r="H81" s="98">
        <v>0</v>
      </c>
    </row>
    <row r="82" spans="2:10" x14ac:dyDescent="0.25">
      <c r="B82" s="87">
        <v>12</v>
      </c>
      <c r="C82" s="96" t="s">
        <v>79</v>
      </c>
      <c r="D82" s="97" t="s">
        <v>80</v>
      </c>
      <c r="E82" s="98">
        <v>0</v>
      </c>
      <c r="F82" s="98">
        <v>0</v>
      </c>
      <c r="G82" s="98">
        <v>0</v>
      </c>
      <c r="H82" s="98">
        <v>0</v>
      </c>
    </row>
    <row r="83" spans="2:10" x14ac:dyDescent="0.25">
      <c r="B83" s="87">
        <v>13</v>
      </c>
      <c r="C83" s="96" t="s">
        <v>81</v>
      </c>
      <c r="D83" s="97" t="s">
        <v>82</v>
      </c>
      <c r="E83" s="98">
        <v>0</v>
      </c>
      <c r="F83" s="98">
        <v>0</v>
      </c>
      <c r="G83" s="98">
        <v>0</v>
      </c>
      <c r="H83" s="98">
        <v>0</v>
      </c>
    </row>
    <row r="84" spans="2:10" s="94" customFormat="1" x14ac:dyDescent="0.25">
      <c r="B84" s="87">
        <v>14</v>
      </c>
      <c r="C84" s="96" t="s">
        <v>83</v>
      </c>
      <c r="D84" s="97" t="s">
        <v>84</v>
      </c>
      <c r="E84" s="98">
        <v>0</v>
      </c>
      <c r="F84" s="98">
        <v>0</v>
      </c>
      <c r="G84" s="98">
        <v>0</v>
      </c>
      <c r="H84" s="98">
        <v>0</v>
      </c>
      <c r="J84" s="95"/>
    </row>
    <row r="85" spans="2:10" x14ac:dyDescent="0.25">
      <c r="B85" s="87">
        <v>15</v>
      </c>
      <c r="C85" s="96" t="s">
        <v>85</v>
      </c>
      <c r="D85" s="99" t="s">
        <v>86</v>
      </c>
      <c r="E85" s="98">
        <v>0</v>
      </c>
      <c r="F85" s="98">
        <v>0</v>
      </c>
      <c r="G85" s="98">
        <v>0</v>
      </c>
      <c r="H85" s="98">
        <v>0</v>
      </c>
    </row>
    <row r="86" spans="2:10" x14ac:dyDescent="0.25">
      <c r="B86" s="87">
        <v>16</v>
      </c>
      <c r="C86" s="100" t="s">
        <v>87</v>
      </c>
      <c r="D86" s="101" t="s">
        <v>88</v>
      </c>
      <c r="E86" s="93">
        <v>0</v>
      </c>
      <c r="F86" s="93">
        <v>0</v>
      </c>
      <c r="G86" s="93">
        <v>0</v>
      </c>
      <c r="H86" s="93">
        <v>0</v>
      </c>
    </row>
    <row r="87" spans="2:10" x14ac:dyDescent="0.25">
      <c r="B87" s="87">
        <v>17</v>
      </c>
      <c r="C87" s="96" t="s">
        <v>89</v>
      </c>
      <c r="D87" s="97" t="s">
        <v>90</v>
      </c>
      <c r="E87" s="98">
        <v>0</v>
      </c>
      <c r="F87" s="98">
        <v>0</v>
      </c>
      <c r="G87" s="98">
        <v>0</v>
      </c>
      <c r="H87" s="98">
        <v>0</v>
      </c>
    </row>
    <row r="88" spans="2:10" x14ac:dyDescent="0.25">
      <c r="B88" s="87">
        <v>18</v>
      </c>
      <c r="C88" s="96" t="s">
        <v>91</v>
      </c>
      <c r="D88" s="97" t="s">
        <v>92</v>
      </c>
      <c r="E88" s="98">
        <v>0</v>
      </c>
      <c r="F88" s="98">
        <v>0</v>
      </c>
      <c r="G88" s="98">
        <v>0</v>
      </c>
      <c r="H88" s="98">
        <v>0</v>
      </c>
    </row>
    <row r="89" spans="2:10" x14ac:dyDescent="0.25">
      <c r="B89" s="87">
        <v>19</v>
      </c>
      <c r="C89" s="96" t="s">
        <v>93</v>
      </c>
      <c r="D89" s="97" t="s">
        <v>94</v>
      </c>
      <c r="E89" s="98">
        <v>0</v>
      </c>
      <c r="F89" s="98">
        <v>0</v>
      </c>
      <c r="G89" s="98">
        <v>0</v>
      </c>
      <c r="H89" s="98">
        <v>0</v>
      </c>
    </row>
    <row r="90" spans="2:10" x14ac:dyDescent="0.25">
      <c r="B90" s="87">
        <v>20</v>
      </c>
      <c r="C90" s="91" t="s">
        <v>95</v>
      </c>
      <c r="D90" s="92" t="s">
        <v>96</v>
      </c>
      <c r="E90" s="102">
        <v>0</v>
      </c>
      <c r="F90" s="93">
        <v>0</v>
      </c>
      <c r="G90" s="93">
        <v>0</v>
      </c>
      <c r="H90" s="93">
        <v>0</v>
      </c>
    </row>
    <row r="91" spans="2:10" x14ac:dyDescent="0.25">
      <c r="B91" s="87">
        <v>21</v>
      </c>
      <c r="C91" s="91" t="s">
        <v>97</v>
      </c>
      <c r="D91" s="92" t="s">
        <v>98</v>
      </c>
      <c r="E91" s="102">
        <v>0</v>
      </c>
      <c r="F91" s="102">
        <v>0</v>
      </c>
      <c r="G91" s="102">
        <v>0</v>
      </c>
      <c r="H91" s="102">
        <v>0</v>
      </c>
    </row>
    <row r="92" spans="2:10" x14ac:dyDescent="0.25">
      <c r="B92" s="87">
        <v>22</v>
      </c>
      <c r="C92" s="96" t="s">
        <v>99</v>
      </c>
      <c r="D92" s="97" t="s">
        <v>100</v>
      </c>
      <c r="E92" s="98">
        <v>0</v>
      </c>
      <c r="F92" s="98">
        <v>0</v>
      </c>
      <c r="G92" s="98">
        <v>0</v>
      </c>
      <c r="H92" s="98">
        <v>0</v>
      </c>
    </row>
    <row r="93" spans="2:10" x14ac:dyDescent="0.25">
      <c r="B93" s="87">
        <v>23</v>
      </c>
      <c r="C93" s="96" t="s">
        <v>101</v>
      </c>
      <c r="D93" s="97" t="s">
        <v>102</v>
      </c>
      <c r="E93" s="98">
        <v>0</v>
      </c>
      <c r="F93" s="98">
        <v>0</v>
      </c>
      <c r="G93" s="98">
        <v>0</v>
      </c>
      <c r="H93" s="98">
        <v>0</v>
      </c>
    </row>
    <row r="94" spans="2:10" x14ac:dyDescent="0.25">
      <c r="B94" s="87">
        <v>24</v>
      </c>
      <c r="C94" s="96" t="s">
        <v>103</v>
      </c>
      <c r="D94" s="97" t="s">
        <v>104</v>
      </c>
      <c r="E94" s="98">
        <v>0</v>
      </c>
      <c r="F94" s="98">
        <v>0</v>
      </c>
      <c r="G94" s="98">
        <v>0</v>
      </c>
      <c r="H94" s="98">
        <v>0</v>
      </c>
    </row>
    <row r="95" spans="2:10" x14ac:dyDescent="0.25">
      <c r="B95" s="87">
        <v>25</v>
      </c>
      <c r="C95" s="91" t="s">
        <v>105</v>
      </c>
      <c r="D95" s="92" t="s">
        <v>106</v>
      </c>
      <c r="E95" s="102">
        <v>0</v>
      </c>
      <c r="F95" s="102">
        <v>0</v>
      </c>
      <c r="G95" s="102">
        <v>0</v>
      </c>
      <c r="H95" s="102">
        <v>0</v>
      </c>
    </row>
    <row r="96" spans="2:10" x14ac:dyDescent="0.25">
      <c r="B96" s="87">
        <v>26</v>
      </c>
      <c r="C96" s="96" t="s">
        <v>107</v>
      </c>
      <c r="D96" s="97" t="s">
        <v>108</v>
      </c>
      <c r="E96" s="98">
        <v>0</v>
      </c>
      <c r="F96" s="98">
        <v>0</v>
      </c>
      <c r="G96" s="98">
        <v>0</v>
      </c>
      <c r="H96" s="98">
        <v>0</v>
      </c>
    </row>
    <row r="97" spans="2:10" x14ac:dyDescent="0.25">
      <c r="B97" s="87">
        <v>27</v>
      </c>
      <c r="C97" s="96" t="s">
        <v>109</v>
      </c>
      <c r="D97" s="97" t="s">
        <v>110</v>
      </c>
      <c r="E97" s="98">
        <v>0</v>
      </c>
      <c r="F97" s="98">
        <v>0</v>
      </c>
      <c r="G97" s="98">
        <v>0</v>
      </c>
      <c r="H97" s="98">
        <v>0</v>
      </c>
    </row>
    <row r="98" spans="2:10" x14ac:dyDescent="0.25">
      <c r="B98" s="87">
        <v>28</v>
      </c>
      <c r="C98" s="96" t="s">
        <v>111</v>
      </c>
      <c r="D98" s="97" t="s">
        <v>112</v>
      </c>
      <c r="E98" s="98">
        <v>0</v>
      </c>
      <c r="F98" s="98">
        <v>0</v>
      </c>
      <c r="G98" s="98">
        <v>0</v>
      </c>
      <c r="H98" s="98">
        <v>0</v>
      </c>
    </row>
    <row r="99" spans="2:10" s="94" customFormat="1" x14ac:dyDescent="0.25">
      <c r="B99" s="87">
        <v>29</v>
      </c>
      <c r="C99" s="91" t="s">
        <v>113</v>
      </c>
      <c r="D99" s="92" t="s">
        <v>114</v>
      </c>
      <c r="E99" s="102">
        <v>0</v>
      </c>
      <c r="F99" s="93">
        <v>0</v>
      </c>
      <c r="G99" s="93">
        <v>0</v>
      </c>
      <c r="H99" s="93">
        <v>0</v>
      </c>
      <c r="J99" s="95"/>
    </row>
    <row r="100" spans="2:10" s="94" customFormat="1" x14ac:dyDescent="0.25">
      <c r="B100" s="87">
        <v>30</v>
      </c>
      <c r="C100" s="91" t="s">
        <v>115</v>
      </c>
      <c r="D100" s="101" t="s">
        <v>116</v>
      </c>
      <c r="E100" s="102">
        <v>0</v>
      </c>
      <c r="F100" s="93">
        <v>0</v>
      </c>
      <c r="G100" s="93">
        <v>0</v>
      </c>
      <c r="H100" s="93">
        <v>0</v>
      </c>
      <c r="J100" s="95"/>
    </row>
    <row r="101" spans="2:10" s="94" customFormat="1" x14ac:dyDescent="0.25">
      <c r="B101" s="87">
        <v>31</v>
      </c>
      <c r="C101" s="88" t="s">
        <v>117</v>
      </c>
      <c r="D101" s="103" t="s">
        <v>118</v>
      </c>
      <c r="E101" s="102">
        <v>0</v>
      </c>
      <c r="F101" s="102">
        <v>0</v>
      </c>
      <c r="G101" s="102">
        <v>0</v>
      </c>
      <c r="H101" s="102">
        <v>0</v>
      </c>
      <c r="J101" s="95"/>
    </row>
    <row r="102" spans="2:10" s="94" customFormat="1" x14ac:dyDescent="0.25">
      <c r="B102" s="87">
        <v>32</v>
      </c>
      <c r="C102" s="88" t="s">
        <v>119</v>
      </c>
      <c r="D102" s="103" t="s">
        <v>120</v>
      </c>
      <c r="E102" s="102">
        <v>230651780</v>
      </c>
      <c r="F102" s="102">
        <v>230651780</v>
      </c>
      <c r="G102" s="102">
        <v>0</v>
      </c>
      <c r="H102" s="102">
        <v>0</v>
      </c>
      <c r="J102" s="95"/>
    </row>
    <row r="103" spans="2:10" s="94" customFormat="1" x14ac:dyDescent="0.25">
      <c r="B103" s="87">
        <v>33</v>
      </c>
      <c r="C103" s="96" t="s">
        <v>121</v>
      </c>
      <c r="D103" s="97" t="s">
        <v>122</v>
      </c>
      <c r="E103" s="98">
        <v>0</v>
      </c>
      <c r="F103" s="98">
        <v>0</v>
      </c>
      <c r="G103" s="98">
        <v>0</v>
      </c>
      <c r="H103" s="98">
        <v>0</v>
      </c>
      <c r="J103" s="95"/>
    </row>
    <row r="104" spans="2:10" s="94" customFormat="1" x14ac:dyDescent="0.25">
      <c r="B104" s="87">
        <v>34</v>
      </c>
      <c r="C104" s="96" t="s">
        <v>123</v>
      </c>
      <c r="D104" s="99" t="s">
        <v>124</v>
      </c>
      <c r="E104" s="98">
        <v>0</v>
      </c>
      <c r="F104" s="98">
        <v>0</v>
      </c>
      <c r="G104" s="98">
        <v>0</v>
      </c>
      <c r="H104" s="98">
        <v>0</v>
      </c>
      <c r="J104" s="95"/>
    </row>
    <row r="105" spans="2:10" x14ac:dyDescent="0.25">
      <c r="B105" s="87">
        <v>35</v>
      </c>
      <c r="C105" s="104" t="s">
        <v>125</v>
      </c>
      <c r="D105" s="99" t="s">
        <v>126</v>
      </c>
      <c r="E105" s="105">
        <v>230651780</v>
      </c>
      <c r="F105" s="98">
        <v>230651780</v>
      </c>
      <c r="G105" s="98">
        <v>0</v>
      </c>
      <c r="H105" s="98">
        <v>0</v>
      </c>
    </row>
    <row r="106" spans="2:10" x14ac:dyDescent="0.25">
      <c r="B106" s="87">
        <v>36</v>
      </c>
      <c r="C106" s="88" t="s">
        <v>127</v>
      </c>
      <c r="D106" s="106" t="s">
        <v>128</v>
      </c>
      <c r="E106" s="102">
        <v>230651780</v>
      </c>
      <c r="F106" s="102">
        <v>230651780</v>
      </c>
      <c r="G106" s="102">
        <v>0</v>
      </c>
      <c r="H106" s="102">
        <v>0</v>
      </c>
    </row>
    <row r="107" spans="2:10" s="78" customFormat="1" ht="15.6" x14ac:dyDescent="0.25">
      <c r="C107" s="80"/>
      <c r="E107" s="83"/>
      <c r="F107" s="83"/>
      <c r="G107" s="83"/>
      <c r="H107" s="83"/>
      <c r="J107" s="80"/>
    </row>
    <row r="108" spans="2:10" s="78" customFormat="1" ht="15.6" x14ac:dyDescent="0.25">
      <c r="C108" s="80"/>
      <c r="E108" s="83"/>
      <c r="F108" s="83"/>
      <c r="G108" s="83"/>
      <c r="H108" s="83"/>
      <c r="J108" s="80"/>
    </row>
    <row r="109" spans="2:10" s="78" customFormat="1" ht="15.6" x14ac:dyDescent="0.25">
      <c r="B109" s="147" t="s">
        <v>155</v>
      </c>
      <c r="C109" s="147"/>
      <c r="D109" s="147"/>
      <c r="E109" s="147"/>
      <c r="F109" s="147"/>
      <c r="G109" s="147"/>
      <c r="H109" s="147"/>
      <c r="J109" s="80"/>
    </row>
    <row r="110" spans="2:10" s="109" customFormat="1" ht="15.6" x14ac:dyDescent="0.3">
      <c r="B110" s="108" t="s">
        <v>156</v>
      </c>
      <c r="C110" s="108"/>
      <c r="D110" s="108"/>
      <c r="E110" s="108"/>
      <c r="F110" s="82"/>
      <c r="G110" s="82"/>
      <c r="H110" s="82"/>
      <c r="J110" s="115">
        <v>500</v>
      </c>
    </row>
    <row r="111" spans="2:10" s="78" customFormat="1" ht="15.6" x14ac:dyDescent="0.25">
      <c r="C111" s="80"/>
      <c r="E111" s="83"/>
      <c r="F111" s="83"/>
      <c r="G111" s="83"/>
      <c r="H111" s="83"/>
      <c r="J111" s="80"/>
    </row>
    <row r="112" spans="2:10" s="85" customFormat="1" x14ac:dyDescent="0.25">
      <c r="B112" s="84"/>
      <c r="C112" s="84" t="s">
        <v>47</v>
      </c>
      <c r="D112" s="84" t="s">
        <v>48</v>
      </c>
      <c r="E112" s="84" t="s">
        <v>49</v>
      </c>
      <c r="F112" s="84" t="s">
        <v>50</v>
      </c>
      <c r="G112" s="84" t="s">
        <v>51</v>
      </c>
      <c r="H112" s="84" t="s">
        <v>52</v>
      </c>
      <c r="J112" s="86"/>
    </row>
    <row r="113" spans="2:16" s="74" customFormat="1" ht="26.4" x14ac:dyDescent="0.25">
      <c r="B113" s="87">
        <v>1</v>
      </c>
      <c r="C113" s="88" t="s">
        <v>53</v>
      </c>
      <c r="D113" s="89" t="s">
        <v>54</v>
      </c>
      <c r="E113" s="89" t="s">
        <v>55</v>
      </c>
      <c r="F113" s="90" t="s">
        <v>56</v>
      </c>
      <c r="G113" s="90" t="s">
        <v>57</v>
      </c>
      <c r="H113" s="90" t="s">
        <v>58</v>
      </c>
    </row>
    <row r="114" spans="2:16" s="94" customFormat="1" x14ac:dyDescent="0.25">
      <c r="B114" s="87">
        <v>2</v>
      </c>
      <c r="C114" s="100" t="s">
        <v>117</v>
      </c>
      <c r="D114" s="111" t="s">
        <v>130</v>
      </c>
      <c r="E114" s="93">
        <v>53860693</v>
      </c>
      <c r="F114" s="93">
        <v>53860693</v>
      </c>
      <c r="G114" s="93">
        <v>0</v>
      </c>
      <c r="H114" s="93">
        <v>0</v>
      </c>
      <c r="J114" s="74"/>
      <c r="K114" s="72"/>
      <c r="L114" s="72"/>
      <c r="M114" s="72"/>
      <c r="N114" s="72"/>
      <c r="O114" s="72"/>
      <c r="P114" s="72"/>
    </row>
    <row r="115" spans="2:16" x14ac:dyDescent="0.25">
      <c r="B115" s="87">
        <v>3</v>
      </c>
      <c r="C115" s="96" t="s">
        <v>131</v>
      </c>
      <c r="D115" s="112" t="s">
        <v>132</v>
      </c>
      <c r="E115" s="98">
        <v>46004857</v>
      </c>
      <c r="F115" s="98">
        <v>46004857</v>
      </c>
      <c r="G115" s="98">
        <v>0</v>
      </c>
      <c r="H115" s="98">
        <v>0</v>
      </c>
    </row>
    <row r="116" spans="2:16" x14ac:dyDescent="0.25">
      <c r="B116" s="87">
        <v>4</v>
      </c>
      <c r="C116" s="96" t="s">
        <v>133</v>
      </c>
      <c r="D116" s="112" t="s">
        <v>134</v>
      </c>
      <c r="E116" s="98">
        <v>5695836</v>
      </c>
      <c r="F116" s="98">
        <v>5695836</v>
      </c>
      <c r="G116" s="98">
        <v>0</v>
      </c>
      <c r="H116" s="98">
        <v>0</v>
      </c>
    </row>
    <row r="117" spans="2:16" x14ac:dyDescent="0.25">
      <c r="B117" s="87">
        <v>5</v>
      </c>
      <c r="C117" s="96" t="s">
        <v>135</v>
      </c>
      <c r="D117" s="112" t="s">
        <v>136</v>
      </c>
      <c r="E117" s="98">
        <v>2160000</v>
      </c>
      <c r="F117" s="98">
        <v>2160000</v>
      </c>
      <c r="G117" s="98">
        <v>0</v>
      </c>
      <c r="H117" s="98">
        <v>0</v>
      </c>
    </row>
    <row r="118" spans="2:16" x14ac:dyDescent="0.25">
      <c r="B118" s="87">
        <v>6</v>
      </c>
      <c r="C118" s="96" t="s">
        <v>137</v>
      </c>
      <c r="D118" s="112" t="s">
        <v>138</v>
      </c>
      <c r="E118" s="98">
        <v>0</v>
      </c>
      <c r="F118" s="98">
        <v>0</v>
      </c>
      <c r="G118" s="98">
        <v>0</v>
      </c>
      <c r="H118" s="98">
        <v>0</v>
      </c>
    </row>
    <row r="119" spans="2:16" x14ac:dyDescent="0.25">
      <c r="B119" s="87">
        <v>7</v>
      </c>
      <c r="C119" s="96" t="s">
        <v>139</v>
      </c>
      <c r="D119" s="112" t="s">
        <v>140</v>
      </c>
      <c r="E119" s="98">
        <v>0</v>
      </c>
      <c r="F119" s="98">
        <v>0</v>
      </c>
      <c r="G119" s="98">
        <v>0</v>
      </c>
      <c r="H119" s="98">
        <v>0</v>
      </c>
    </row>
    <row r="120" spans="2:16" x14ac:dyDescent="0.25">
      <c r="B120" s="87">
        <v>8</v>
      </c>
      <c r="C120" s="100" t="s">
        <v>119</v>
      </c>
      <c r="D120" s="111" t="s">
        <v>141</v>
      </c>
      <c r="E120" s="93">
        <v>0</v>
      </c>
      <c r="F120" s="93">
        <v>0</v>
      </c>
      <c r="G120" s="93">
        <v>0</v>
      </c>
      <c r="H120" s="93">
        <v>0</v>
      </c>
    </row>
    <row r="121" spans="2:16" s="94" customFormat="1" x14ac:dyDescent="0.25">
      <c r="B121" s="87">
        <v>9</v>
      </c>
      <c r="C121" s="96" t="s">
        <v>142</v>
      </c>
      <c r="D121" s="112" t="s">
        <v>143</v>
      </c>
      <c r="E121" s="98">
        <v>0</v>
      </c>
      <c r="F121" s="98">
        <v>0</v>
      </c>
      <c r="G121" s="98">
        <v>0</v>
      </c>
      <c r="H121" s="98">
        <v>0</v>
      </c>
      <c r="J121" s="74"/>
      <c r="K121" s="72"/>
      <c r="L121" s="72"/>
      <c r="M121" s="72"/>
      <c r="N121" s="72"/>
      <c r="O121" s="72"/>
      <c r="P121" s="72"/>
    </row>
    <row r="122" spans="2:16" x14ac:dyDescent="0.25">
      <c r="B122" s="87">
        <v>10</v>
      </c>
      <c r="C122" s="96" t="s">
        <v>142</v>
      </c>
      <c r="D122" s="112" t="s">
        <v>144</v>
      </c>
      <c r="E122" s="98">
        <v>0</v>
      </c>
      <c r="F122" s="98">
        <v>0</v>
      </c>
      <c r="G122" s="98">
        <v>0</v>
      </c>
      <c r="H122" s="98">
        <v>0</v>
      </c>
    </row>
    <row r="123" spans="2:16" x14ac:dyDescent="0.25">
      <c r="B123" s="87">
        <v>11</v>
      </c>
      <c r="C123" s="96" t="s">
        <v>145</v>
      </c>
      <c r="D123" s="112" t="s">
        <v>146</v>
      </c>
      <c r="E123" s="98">
        <v>0</v>
      </c>
      <c r="F123" s="98">
        <v>0</v>
      </c>
      <c r="G123" s="98">
        <v>0</v>
      </c>
      <c r="H123" s="98">
        <v>0</v>
      </c>
    </row>
    <row r="124" spans="2:16" x14ac:dyDescent="0.25">
      <c r="B124" s="87">
        <v>12</v>
      </c>
      <c r="C124" s="96" t="s">
        <v>145</v>
      </c>
      <c r="D124" s="112" t="s">
        <v>147</v>
      </c>
      <c r="E124" s="98">
        <v>0</v>
      </c>
      <c r="F124" s="98">
        <v>0</v>
      </c>
      <c r="G124" s="98">
        <v>0</v>
      </c>
      <c r="H124" s="98">
        <v>0</v>
      </c>
    </row>
    <row r="125" spans="2:16" x14ac:dyDescent="0.25">
      <c r="B125" s="87">
        <v>13</v>
      </c>
      <c r="C125" s="96" t="s">
        <v>148</v>
      </c>
      <c r="D125" s="99" t="s">
        <v>149</v>
      </c>
      <c r="E125" s="98">
        <v>0</v>
      </c>
      <c r="F125" s="98">
        <v>0</v>
      </c>
      <c r="G125" s="98">
        <v>0</v>
      </c>
      <c r="H125" s="98">
        <v>0</v>
      </c>
    </row>
    <row r="126" spans="2:16" x14ac:dyDescent="0.25">
      <c r="B126" s="87">
        <v>14</v>
      </c>
      <c r="C126" s="88" t="s">
        <v>127</v>
      </c>
      <c r="D126" s="103" t="s">
        <v>150</v>
      </c>
      <c r="E126" s="102">
        <v>0</v>
      </c>
      <c r="F126" s="102">
        <v>0</v>
      </c>
      <c r="G126" s="102">
        <v>0</v>
      </c>
      <c r="H126" s="102">
        <v>0</v>
      </c>
    </row>
    <row r="127" spans="2:16" s="85" customFormat="1" x14ac:dyDescent="0.25">
      <c r="B127" s="87">
        <v>15</v>
      </c>
      <c r="C127" s="88" t="s">
        <v>151</v>
      </c>
      <c r="D127" s="106" t="s">
        <v>152</v>
      </c>
      <c r="E127" s="102">
        <v>53860693</v>
      </c>
      <c r="F127" s="102">
        <v>53860693</v>
      </c>
      <c r="G127" s="102">
        <v>0</v>
      </c>
      <c r="H127" s="102">
        <v>0</v>
      </c>
      <c r="J127" s="86"/>
    </row>
    <row r="128" spans="2:16" ht="6" customHeight="1" x14ac:dyDescent="0.25"/>
    <row r="129" spans="2:10" s="75" customFormat="1" ht="15.6" x14ac:dyDescent="0.25">
      <c r="C129" s="77"/>
      <c r="D129" s="77"/>
      <c r="E129" s="77"/>
      <c r="F129" s="77"/>
      <c r="G129" s="77"/>
      <c r="H129" s="77"/>
      <c r="J129" s="76"/>
    </row>
    <row r="130" spans="2:10" s="78" customFormat="1" ht="15.6" x14ac:dyDescent="0.25">
      <c r="B130" s="147" t="s">
        <v>44</v>
      </c>
      <c r="C130" s="147"/>
      <c r="D130" s="147"/>
      <c r="E130" s="147"/>
      <c r="F130" s="147"/>
      <c r="G130" s="147"/>
      <c r="H130" s="147"/>
      <c r="J130" s="80"/>
    </row>
    <row r="131" spans="2:10" s="78" customFormat="1" ht="15.6" x14ac:dyDescent="0.25">
      <c r="B131" s="147" t="s">
        <v>10</v>
      </c>
      <c r="C131" s="147"/>
      <c r="D131" s="147"/>
      <c r="E131" s="147"/>
      <c r="F131" s="147"/>
      <c r="G131" s="147"/>
      <c r="H131" s="147"/>
      <c r="J131" s="80"/>
    </row>
    <row r="132" spans="2:10" s="78" customFormat="1" ht="15.6" x14ac:dyDescent="0.25">
      <c r="B132" s="81" t="s">
        <v>157</v>
      </c>
      <c r="C132" s="81"/>
      <c r="D132" s="81"/>
      <c r="E132" s="81"/>
      <c r="F132" s="82"/>
      <c r="G132" s="82"/>
      <c r="H132" s="82"/>
      <c r="J132" s="116">
        <v>101</v>
      </c>
    </row>
    <row r="133" spans="2:10" s="78" customFormat="1" ht="15.6" x14ac:dyDescent="0.25">
      <c r="C133" s="80"/>
      <c r="E133" s="83"/>
      <c r="F133" s="83"/>
      <c r="G133" s="83"/>
      <c r="H133" s="83"/>
      <c r="J133" s="80"/>
    </row>
    <row r="134" spans="2:10" s="85" customFormat="1" x14ac:dyDescent="0.25">
      <c r="B134" s="84"/>
      <c r="C134" s="84" t="s">
        <v>47</v>
      </c>
      <c r="D134" s="84" t="s">
        <v>48</v>
      </c>
      <c r="E134" s="84" t="s">
        <v>49</v>
      </c>
      <c r="F134" s="84" t="s">
        <v>50</v>
      </c>
      <c r="G134" s="84" t="s">
        <v>51</v>
      </c>
      <c r="H134" s="84" t="s">
        <v>52</v>
      </c>
      <c r="J134" s="86"/>
    </row>
    <row r="135" spans="2:10" ht="26.4" x14ac:dyDescent="0.25">
      <c r="B135" s="87">
        <v>1</v>
      </c>
      <c r="C135" s="88" t="s">
        <v>53</v>
      </c>
      <c r="D135" s="89" t="s">
        <v>54</v>
      </c>
      <c r="E135" s="89" t="s">
        <v>55</v>
      </c>
      <c r="F135" s="90" t="s">
        <v>56</v>
      </c>
      <c r="G135" s="90" t="s">
        <v>57</v>
      </c>
      <c r="H135" s="90" t="s">
        <v>58</v>
      </c>
    </row>
    <row r="136" spans="2:10" s="94" customFormat="1" x14ac:dyDescent="0.25">
      <c r="B136" s="87">
        <v>2</v>
      </c>
      <c r="C136" s="91" t="s">
        <v>59</v>
      </c>
      <c r="D136" s="92" t="s">
        <v>60</v>
      </c>
      <c r="E136" s="93">
        <v>12064692</v>
      </c>
      <c r="F136" s="93">
        <v>12064692</v>
      </c>
      <c r="G136" s="93">
        <v>0</v>
      </c>
      <c r="H136" s="93">
        <v>0</v>
      </c>
      <c r="J136" s="95"/>
    </row>
    <row r="137" spans="2:10" s="94" customFormat="1" x14ac:dyDescent="0.25">
      <c r="B137" s="87">
        <v>3</v>
      </c>
      <c r="C137" s="96" t="s">
        <v>61</v>
      </c>
      <c r="D137" s="97" t="s">
        <v>62</v>
      </c>
      <c r="E137" s="98">
        <v>0</v>
      </c>
      <c r="F137" s="98">
        <v>0</v>
      </c>
      <c r="G137" s="98">
        <v>0</v>
      </c>
      <c r="H137" s="98">
        <v>0</v>
      </c>
      <c r="J137" s="95"/>
    </row>
    <row r="138" spans="2:10" s="94" customFormat="1" x14ac:dyDescent="0.25">
      <c r="B138" s="87">
        <v>4</v>
      </c>
      <c r="C138" s="96" t="s">
        <v>63</v>
      </c>
      <c r="D138" s="97" t="s">
        <v>64</v>
      </c>
      <c r="E138" s="98">
        <v>0</v>
      </c>
      <c r="F138" s="98">
        <v>0</v>
      </c>
      <c r="G138" s="98">
        <v>0</v>
      </c>
      <c r="H138" s="98">
        <v>0</v>
      </c>
      <c r="J138" s="95"/>
    </row>
    <row r="139" spans="2:10" s="94" customFormat="1" x14ac:dyDescent="0.25">
      <c r="B139" s="87">
        <v>5</v>
      </c>
      <c r="C139" s="96" t="s">
        <v>65</v>
      </c>
      <c r="D139" s="97" t="s">
        <v>66</v>
      </c>
      <c r="E139" s="98">
        <v>0</v>
      </c>
      <c r="F139" s="98">
        <v>0</v>
      </c>
      <c r="G139" s="98">
        <v>0</v>
      </c>
      <c r="H139" s="98">
        <v>0</v>
      </c>
      <c r="J139" s="95"/>
    </row>
    <row r="140" spans="2:10" s="94" customFormat="1" x14ac:dyDescent="0.25">
      <c r="B140" s="87">
        <v>6</v>
      </c>
      <c r="C140" s="96" t="s">
        <v>67</v>
      </c>
      <c r="D140" s="97" t="s">
        <v>68</v>
      </c>
      <c r="E140" s="98">
        <v>0</v>
      </c>
      <c r="F140" s="98">
        <v>0</v>
      </c>
      <c r="G140" s="98">
        <v>0</v>
      </c>
      <c r="H140" s="98">
        <v>0</v>
      </c>
      <c r="J140" s="95"/>
    </row>
    <row r="141" spans="2:10" s="94" customFormat="1" x14ac:dyDescent="0.25">
      <c r="B141" s="87">
        <v>7</v>
      </c>
      <c r="C141" s="96" t="s">
        <v>69</v>
      </c>
      <c r="D141" s="97" t="s">
        <v>70</v>
      </c>
      <c r="E141" s="98">
        <v>10881648</v>
      </c>
      <c r="F141" s="98">
        <v>10881648</v>
      </c>
      <c r="G141" s="98">
        <v>0</v>
      </c>
      <c r="H141" s="98">
        <v>0</v>
      </c>
      <c r="J141" s="95"/>
    </row>
    <row r="142" spans="2:10" s="94" customFormat="1" x14ac:dyDescent="0.25">
      <c r="B142" s="87">
        <v>8</v>
      </c>
      <c r="C142" s="96" t="s">
        <v>71</v>
      </c>
      <c r="D142" s="97" t="s">
        <v>72</v>
      </c>
      <c r="E142" s="98">
        <v>1183044</v>
      </c>
      <c r="F142" s="98">
        <v>1183044</v>
      </c>
      <c r="G142" s="98">
        <v>0</v>
      </c>
      <c r="H142" s="98">
        <v>0</v>
      </c>
      <c r="J142" s="95"/>
    </row>
    <row r="143" spans="2:10" s="94" customFormat="1" x14ac:dyDescent="0.25">
      <c r="B143" s="87">
        <v>9</v>
      </c>
      <c r="C143" s="96" t="s">
        <v>73</v>
      </c>
      <c r="D143" s="97" t="s">
        <v>74</v>
      </c>
      <c r="E143" s="98">
        <v>0</v>
      </c>
      <c r="F143" s="98">
        <v>0</v>
      </c>
      <c r="G143" s="98">
        <v>0</v>
      </c>
      <c r="H143" s="98">
        <v>0</v>
      </c>
      <c r="J143" s="95"/>
    </row>
    <row r="144" spans="2:10" s="94" customFormat="1" x14ac:dyDescent="0.25">
      <c r="B144" s="87">
        <v>10</v>
      </c>
      <c r="C144" s="96" t="s">
        <v>75</v>
      </c>
      <c r="D144" s="97" t="s">
        <v>76</v>
      </c>
      <c r="E144" s="98">
        <v>0</v>
      </c>
      <c r="F144" s="98">
        <v>0</v>
      </c>
      <c r="G144" s="98">
        <v>0</v>
      </c>
      <c r="H144" s="98">
        <v>0</v>
      </c>
      <c r="J144" s="95"/>
    </row>
    <row r="145" spans="2:10" x14ac:dyDescent="0.25">
      <c r="B145" s="87">
        <v>11</v>
      </c>
      <c r="C145" s="96" t="s">
        <v>77</v>
      </c>
      <c r="D145" s="97" t="s">
        <v>78</v>
      </c>
      <c r="E145" s="98">
        <v>0</v>
      </c>
      <c r="F145" s="98">
        <v>0</v>
      </c>
      <c r="G145" s="98">
        <v>0</v>
      </c>
      <c r="H145" s="98">
        <v>0</v>
      </c>
    </row>
    <row r="146" spans="2:10" x14ac:dyDescent="0.25">
      <c r="B146" s="87">
        <v>12</v>
      </c>
      <c r="C146" s="96" t="s">
        <v>79</v>
      </c>
      <c r="D146" s="97" t="s">
        <v>80</v>
      </c>
      <c r="E146" s="98">
        <v>0</v>
      </c>
      <c r="F146" s="98">
        <v>0</v>
      </c>
      <c r="G146" s="98">
        <v>0</v>
      </c>
      <c r="H146" s="98">
        <v>0</v>
      </c>
    </row>
    <row r="147" spans="2:10" x14ac:dyDescent="0.25">
      <c r="B147" s="87">
        <v>13</v>
      </c>
      <c r="C147" s="96" t="s">
        <v>81</v>
      </c>
      <c r="D147" s="97" t="s">
        <v>82</v>
      </c>
      <c r="E147" s="98">
        <v>0</v>
      </c>
      <c r="F147" s="98">
        <v>0</v>
      </c>
      <c r="G147" s="98">
        <v>0</v>
      </c>
      <c r="H147" s="98">
        <v>0</v>
      </c>
    </row>
    <row r="148" spans="2:10" s="94" customFormat="1" x14ac:dyDescent="0.25">
      <c r="B148" s="87">
        <v>14</v>
      </c>
      <c r="C148" s="96" t="s">
        <v>83</v>
      </c>
      <c r="D148" s="97" t="s">
        <v>84</v>
      </c>
      <c r="E148" s="98">
        <v>0</v>
      </c>
      <c r="F148" s="98">
        <v>0</v>
      </c>
      <c r="G148" s="98">
        <v>0</v>
      </c>
      <c r="H148" s="98">
        <v>0</v>
      </c>
      <c r="J148" s="95"/>
    </row>
    <row r="149" spans="2:10" x14ac:dyDescent="0.25">
      <c r="B149" s="87">
        <v>15</v>
      </c>
      <c r="C149" s="96" t="s">
        <v>85</v>
      </c>
      <c r="D149" s="99" t="s">
        <v>86</v>
      </c>
      <c r="E149" s="98">
        <v>0</v>
      </c>
      <c r="F149" s="98">
        <v>0</v>
      </c>
      <c r="G149" s="98">
        <v>0</v>
      </c>
      <c r="H149" s="98">
        <v>0</v>
      </c>
    </row>
    <row r="150" spans="2:10" x14ac:dyDescent="0.25">
      <c r="B150" s="87">
        <v>16</v>
      </c>
      <c r="C150" s="100" t="s">
        <v>87</v>
      </c>
      <c r="D150" s="101" t="s">
        <v>88</v>
      </c>
      <c r="E150" s="93">
        <v>0</v>
      </c>
      <c r="F150" s="93">
        <v>0</v>
      </c>
      <c r="G150" s="93">
        <v>0</v>
      </c>
      <c r="H150" s="93">
        <v>0</v>
      </c>
    </row>
    <row r="151" spans="2:10" x14ac:dyDescent="0.25">
      <c r="B151" s="87">
        <v>17</v>
      </c>
      <c r="C151" s="96" t="s">
        <v>89</v>
      </c>
      <c r="D151" s="97" t="s">
        <v>90</v>
      </c>
      <c r="E151" s="98">
        <v>0</v>
      </c>
      <c r="F151" s="98">
        <v>0</v>
      </c>
      <c r="G151" s="98">
        <v>0</v>
      </c>
      <c r="H151" s="98">
        <v>0</v>
      </c>
    </row>
    <row r="152" spans="2:10" x14ac:dyDescent="0.25">
      <c r="B152" s="87">
        <v>18</v>
      </c>
      <c r="C152" s="96" t="s">
        <v>91</v>
      </c>
      <c r="D152" s="97" t="s">
        <v>92</v>
      </c>
      <c r="E152" s="98">
        <v>0</v>
      </c>
      <c r="F152" s="98">
        <v>0</v>
      </c>
      <c r="G152" s="98">
        <v>0</v>
      </c>
      <c r="H152" s="98">
        <v>0</v>
      </c>
    </row>
    <row r="153" spans="2:10" x14ac:dyDescent="0.25">
      <c r="B153" s="87">
        <v>19</v>
      </c>
      <c r="C153" s="96" t="s">
        <v>93</v>
      </c>
      <c r="D153" s="97" t="s">
        <v>94</v>
      </c>
      <c r="E153" s="98">
        <v>0</v>
      </c>
      <c r="F153" s="98">
        <v>0</v>
      </c>
      <c r="G153" s="98">
        <v>0</v>
      </c>
      <c r="H153" s="98">
        <v>0</v>
      </c>
    </row>
    <row r="154" spans="2:10" x14ac:dyDescent="0.25">
      <c r="B154" s="87">
        <v>20</v>
      </c>
      <c r="C154" s="91" t="s">
        <v>95</v>
      </c>
      <c r="D154" s="92" t="s">
        <v>96</v>
      </c>
      <c r="E154" s="102">
        <v>0</v>
      </c>
      <c r="F154" s="93">
        <v>0</v>
      </c>
      <c r="G154" s="93">
        <v>0</v>
      </c>
      <c r="H154" s="93">
        <v>0</v>
      </c>
    </row>
    <row r="155" spans="2:10" x14ac:dyDescent="0.25">
      <c r="B155" s="87">
        <v>21</v>
      </c>
      <c r="C155" s="91" t="s">
        <v>97</v>
      </c>
      <c r="D155" s="92" t="s">
        <v>98</v>
      </c>
      <c r="E155" s="102">
        <v>0</v>
      </c>
      <c r="F155" s="102">
        <v>0</v>
      </c>
      <c r="G155" s="102">
        <v>0</v>
      </c>
      <c r="H155" s="102">
        <v>0</v>
      </c>
    </row>
    <row r="156" spans="2:10" x14ac:dyDescent="0.25">
      <c r="B156" s="87">
        <v>22</v>
      </c>
      <c r="C156" s="96" t="s">
        <v>99</v>
      </c>
      <c r="D156" s="97" t="s">
        <v>100</v>
      </c>
      <c r="E156" s="98">
        <v>0</v>
      </c>
      <c r="F156" s="98">
        <v>0</v>
      </c>
      <c r="G156" s="98">
        <v>0</v>
      </c>
      <c r="H156" s="98">
        <v>0</v>
      </c>
    </row>
    <row r="157" spans="2:10" x14ac:dyDescent="0.25">
      <c r="B157" s="87">
        <v>23</v>
      </c>
      <c r="C157" s="96" t="s">
        <v>101</v>
      </c>
      <c r="D157" s="97" t="s">
        <v>102</v>
      </c>
      <c r="E157" s="98">
        <v>0</v>
      </c>
      <c r="F157" s="98">
        <v>0</v>
      </c>
      <c r="G157" s="98">
        <v>0</v>
      </c>
      <c r="H157" s="98">
        <v>0</v>
      </c>
    </row>
    <row r="158" spans="2:10" x14ac:dyDescent="0.25">
      <c r="B158" s="87">
        <v>24</v>
      </c>
      <c r="C158" s="96" t="s">
        <v>103</v>
      </c>
      <c r="D158" s="97" t="s">
        <v>104</v>
      </c>
      <c r="E158" s="98">
        <v>0</v>
      </c>
      <c r="F158" s="98">
        <v>0</v>
      </c>
      <c r="G158" s="98">
        <v>0</v>
      </c>
      <c r="H158" s="98">
        <v>0</v>
      </c>
    </row>
    <row r="159" spans="2:10" x14ac:dyDescent="0.25">
      <c r="B159" s="87">
        <v>25</v>
      </c>
      <c r="C159" s="91" t="s">
        <v>105</v>
      </c>
      <c r="D159" s="92" t="s">
        <v>106</v>
      </c>
      <c r="E159" s="102">
        <v>0</v>
      </c>
      <c r="F159" s="102">
        <v>0</v>
      </c>
      <c r="G159" s="102">
        <v>0</v>
      </c>
      <c r="H159" s="102">
        <v>0</v>
      </c>
    </row>
    <row r="160" spans="2:10" x14ac:dyDescent="0.25">
      <c r="B160" s="87">
        <v>26</v>
      </c>
      <c r="C160" s="96" t="s">
        <v>107</v>
      </c>
      <c r="D160" s="97" t="s">
        <v>108</v>
      </c>
      <c r="E160" s="98">
        <v>0</v>
      </c>
      <c r="F160" s="98">
        <v>0</v>
      </c>
      <c r="G160" s="98">
        <v>0</v>
      </c>
      <c r="H160" s="98">
        <v>0</v>
      </c>
    </row>
    <row r="161" spans="2:10" x14ac:dyDescent="0.25">
      <c r="B161" s="87">
        <v>27</v>
      </c>
      <c r="C161" s="96" t="s">
        <v>109</v>
      </c>
      <c r="D161" s="97" t="s">
        <v>110</v>
      </c>
      <c r="E161" s="98">
        <v>0</v>
      </c>
      <c r="F161" s="98">
        <v>0</v>
      </c>
      <c r="G161" s="98">
        <v>0</v>
      </c>
      <c r="H161" s="98">
        <v>0</v>
      </c>
    </row>
    <row r="162" spans="2:10" x14ac:dyDescent="0.25">
      <c r="B162" s="87">
        <v>28</v>
      </c>
      <c r="C162" s="96" t="s">
        <v>111</v>
      </c>
      <c r="D162" s="97" t="s">
        <v>112</v>
      </c>
      <c r="E162" s="98">
        <v>0</v>
      </c>
      <c r="F162" s="98">
        <v>0</v>
      </c>
      <c r="G162" s="98">
        <v>0</v>
      </c>
      <c r="H162" s="98">
        <v>0</v>
      </c>
    </row>
    <row r="163" spans="2:10" s="94" customFormat="1" x14ac:dyDescent="0.25">
      <c r="B163" s="87">
        <v>29</v>
      </c>
      <c r="C163" s="91" t="s">
        <v>113</v>
      </c>
      <c r="D163" s="92" t="s">
        <v>114</v>
      </c>
      <c r="E163" s="102">
        <v>0</v>
      </c>
      <c r="F163" s="93">
        <v>0</v>
      </c>
      <c r="G163" s="93">
        <v>0</v>
      </c>
      <c r="H163" s="93">
        <v>0</v>
      </c>
      <c r="J163" s="95"/>
    </row>
    <row r="164" spans="2:10" s="94" customFormat="1" x14ac:dyDescent="0.25">
      <c r="B164" s="87">
        <v>30</v>
      </c>
      <c r="C164" s="91" t="s">
        <v>115</v>
      </c>
      <c r="D164" s="101" t="s">
        <v>116</v>
      </c>
      <c r="E164" s="102">
        <v>0</v>
      </c>
      <c r="F164" s="93">
        <v>0</v>
      </c>
      <c r="G164" s="93">
        <v>0</v>
      </c>
      <c r="H164" s="93">
        <v>0</v>
      </c>
      <c r="J164" s="95"/>
    </row>
    <row r="165" spans="2:10" s="94" customFormat="1" x14ac:dyDescent="0.25">
      <c r="B165" s="87">
        <v>31</v>
      </c>
      <c r="C165" s="88" t="s">
        <v>117</v>
      </c>
      <c r="D165" s="103" t="s">
        <v>118</v>
      </c>
      <c r="E165" s="102">
        <v>12064692</v>
      </c>
      <c r="F165" s="102">
        <v>12064692</v>
      </c>
      <c r="G165" s="102">
        <v>0</v>
      </c>
      <c r="H165" s="102">
        <v>0</v>
      </c>
      <c r="J165" s="95"/>
    </row>
    <row r="166" spans="2:10" s="94" customFormat="1" x14ac:dyDescent="0.25">
      <c r="B166" s="87">
        <v>32</v>
      </c>
      <c r="C166" s="88" t="s">
        <v>119</v>
      </c>
      <c r="D166" s="103" t="s">
        <v>120</v>
      </c>
      <c r="E166" s="102">
        <v>0</v>
      </c>
      <c r="F166" s="102">
        <v>0</v>
      </c>
      <c r="G166" s="102">
        <v>0</v>
      </c>
      <c r="H166" s="102">
        <v>0</v>
      </c>
      <c r="J166" s="95"/>
    </row>
    <row r="167" spans="2:10" s="94" customFormat="1" x14ac:dyDescent="0.25">
      <c r="B167" s="87">
        <v>33</v>
      </c>
      <c r="C167" s="96" t="s">
        <v>121</v>
      </c>
      <c r="D167" s="97" t="s">
        <v>122</v>
      </c>
      <c r="E167" s="98">
        <v>0</v>
      </c>
      <c r="F167" s="98">
        <v>0</v>
      </c>
      <c r="G167" s="98">
        <v>0</v>
      </c>
      <c r="H167" s="98">
        <v>0</v>
      </c>
      <c r="J167" s="95"/>
    </row>
    <row r="168" spans="2:10" s="94" customFormat="1" x14ac:dyDescent="0.25">
      <c r="B168" s="87">
        <v>34</v>
      </c>
      <c r="C168" s="96" t="s">
        <v>123</v>
      </c>
      <c r="D168" s="99" t="s">
        <v>124</v>
      </c>
      <c r="E168" s="98">
        <v>0</v>
      </c>
      <c r="F168" s="98">
        <v>0</v>
      </c>
      <c r="G168" s="98">
        <v>0</v>
      </c>
      <c r="H168" s="98">
        <v>0</v>
      </c>
      <c r="J168" s="95"/>
    </row>
    <row r="169" spans="2:10" x14ac:dyDescent="0.25">
      <c r="B169" s="87">
        <v>35</v>
      </c>
      <c r="C169" s="104" t="s">
        <v>125</v>
      </c>
      <c r="D169" s="99" t="s">
        <v>126</v>
      </c>
      <c r="E169" s="105">
        <v>0</v>
      </c>
      <c r="F169" s="98">
        <v>0</v>
      </c>
      <c r="G169" s="98">
        <v>0</v>
      </c>
      <c r="H169" s="98">
        <v>0</v>
      </c>
    </row>
    <row r="170" spans="2:10" x14ac:dyDescent="0.25">
      <c r="B170" s="87">
        <v>36</v>
      </c>
      <c r="C170" s="88" t="s">
        <v>127</v>
      </c>
      <c r="D170" s="106" t="s">
        <v>128</v>
      </c>
      <c r="E170" s="102">
        <v>12064692</v>
      </c>
      <c r="F170" s="102">
        <v>12064692</v>
      </c>
      <c r="G170" s="102">
        <v>0</v>
      </c>
      <c r="H170" s="102">
        <v>0</v>
      </c>
    </row>
    <row r="171" spans="2:10" s="78" customFormat="1" ht="15.6" x14ac:dyDescent="0.25">
      <c r="C171" s="80"/>
      <c r="E171" s="83"/>
      <c r="F171" s="83"/>
      <c r="G171" s="83"/>
      <c r="H171" s="83"/>
      <c r="J171" s="80"/>
    </row>
    <row r="172" spans="2:10" s="78" customFormat="1" ht="15.6" x14ac:dyDescent="0.25">
      <c r="C172" s="80"/>
      <c r="E172" s="83"/>
      <c r="F172" s="83"/>
      <c r="G172" s="83"/>
      <c r="H172" s="83"/>
      <c r="J172" s="80"/>
    </row>
    <row r="173" spans="2:10" s="78" customFormat="1" ht="15.6" x14ac:dyDescent="0.25">
      <c r="B173" s="147" t="s">
        <v>10</v>
      </c>
      <c r="C173" s="147"/>
      <c r="D173" s="147"/>
      <c r="E173" s="147"/>
      <c r="F173" s="147"/>
      <c r="G173" s="147"/>
      <c r="H173" s="147"/>
      <c r="J173" s="80"/>
    </row>
    <row r="174" spans="2:10" s="109" customFormat="1" ht="15.6" x14ac:dyDescent="0.3">
      <c r="B174" s="108" t="s">
        <v>158</v>
      </c>
      <c r="C174" s="108"/>
      <c r="D174" s="108"/>
      <c r="E174" s="108"/>
      <c r="F174" s="82"/>
      <c r="G174" s="82"/>
      <c r="H174" s="82"/>
      <c r="J174" s="117">
        <v>501</v>
      </c>
    </row>
    <row r="175" spans="2:10" s="78" customFormat="1" ht="15.6" x14ac:dyDescent="0.25">
      <c r="C175" s="80"/>
      <c r="E175" s="83"/>
      <c r="F175" s="83"/>
      <c r="G175" s="83"/>
      <c r="H175" s="83"/>
      <c r="J175" s="80"/>
    </row>
    <row r="176" spans="2:10" s="85" customFormat="1" x14ac:dyDescent="0.25">
      <c r="B176" s="84"/>
      <c r="C176" s="84" t="s">
        <v>47</v>
      </c>
      <c r="D176" s="84" t="s">
        <v>48</v>
      </c>
      <c r="E176" s="84" t="s">
        <v>49</v>
      </c>
      <c r="F176" s="84" t="s">
        <v>50</v>
      </c>
      <c r="G176" s="84" t="s">
        <v>51</v>
      </c>
      <c r="H176" s="84" t="s">
        <v>52</v>
      </c>
      <c r="J176" s="86"/>
    </row>
    <row r="177" spans="2:16" s="74" customFormat="1" ht="26.4" x14ac:dyDescent="0.25">
      <c r="B177" s="87">
        <v>1</v>
      </c>
      <c r="C177" s="88" t="s">
        <v>53</v>
      </c>
      <c r="D177" s="89" t="s">
        <v>54</v>
      </c>
      <c r="E177" s="89" t="s">
        <v>55</v>
      </c>
      <c r="F177" s="90" t="s">
        <v>56</v>
      </c>
      <c r="G177" s="90" t="s">
        <v>57</v>
      </c>
      <c r="H177" s="90" t="s">
        <v>58</v>
      </c>
    </row>
    <row r="178" spans="2:16" s="94" customFormat="1" x14ac:dyDescent="0.25">
      <c r="B178" s="87">
        <v>2</v>
      </c>
      <c r="C178" s="100" t="s">
        <v>117</v>
      </c>
      <c r="D178" s="111" t="s">
        <v>130</v>
      </c>
      <c r="E178" s="93">
        <v>48385996</v>
      </c>
      <c r="F178" s="93">
        <v>48385996</v>
      </c>
      <c r="G178" s="93">
        <v>0</v>
      </c>
      <c r="H178" s="93">
        <v>0</v>
      </c>
      <c r="J178" s="74"/>
      <c r="K178" s="72"/>
      <c r="L178" s="72"/>
      <c r="M178" s="72"/>
      <c r="N178" s="72"/>
      <c r="O178" s="72"/>
      <c r="P178" s="72"/>
    </row>
    <row r="179" spans="2:16" x14ac:dyDescent="0.25">
      <c r="B179" s="87">
        <v>3</v>
      </c>
      <c r="C179" s="96" t="s">
        <v>131</v>
      </c>
      <c r="D179" s="112" t="s">
        <v>132</v>
      </c>
      <c r="E179" s="98">
        <v>31598400</v>
      </c>
      <c r="F179" s="98">
        <v>31598400</v>
      </c>
      <c r="G179" s="98">
        <v>0</v>
      </c>
      <c r="H179" s="98">
        <v>0</v>
      </c>
    </row>
    <row r="180" spans="2:16" x14ac:dyDescent="0.25">
      <c r="B180" s="87">
        <v>4</v>
      </c>
      <c r="C180" s="96" t="s">
        <v>133</v>
      </c>
      <c r="D180" s="112" t="s">
        <v>134</v>
      </c>
      <c r="E180" s="98">
        <v>4269996</v>
      </c>
      <c r="F180" s="98">
        <v>4269996</v>
      </c>
      <c r="G180" s="98">
        <v>0</v>
      </c>
      <c r="H180" s="98">
        <v>0</v>
      </c>
    </row>
    <row r="181" spans="2:16" x14ac:dyDescent="0.25">
      <c r="B181" s="87">
        <v>5</v>
      </c>
      <c r="C181" s="96" t="s">
        <v>135</v>
      </c>
      <c r="D181" s="112" t="s">
        <v>136</v>
      </c>
      <c r="E181" s="98">
        <v>12517600</v>
      </c>
      <c r="F181" s="98">
        <v>12517600</v>
      </c>
      <c r="G181" s="98">
        <v>0</v>
      </c>
      <c r="H181" s="98">
        <v>0</v>
      </c>
    </row>
    <row r="182" spans="2:16" x14ac:dyDescent="0.25">
      <c r="B182" s="87">
        <v>6</v>
      </c>
      <c r="C182" s="96" t="s">
        <v>137</v>
      </c>
      <c r="D182" s="112" t="s">
        <v>138</v>
      </c>
      <c r="E182" s="98">
        <v>0</v>
      </c>
      <c r="F182" s="98">
        <v>0</v>
      </c>
      <c r="G182" s="98">
        <v>0</v>
      </c>
      <c r="H182" s="98">
        <v>0</v>
      </c>
    </row>
    <row r="183" spans="2:16" x14ac:dyDescent="0.25">
      <c r="B183" s="87">
        <v>7</v>
      </c>
      <c r="C183" s="96" t="s">
        <v>139</v>
      </c>
      <c r="D183" s="112" t="s">
        <v>140</v>
      </c>
      <c r="E183" s="98">
        <v>0</v>
      </c>
      <c r="F183" s="98">
        <v>0</v>
      </c>
      <c r="G183" s="98">
        <v>0</v>
      </c>
      <c r="H183" s="98">
        <v>0</v>
      </c>
    </row>
    <row r="184" spans="2:16" x14ac:dyDescent="0.25">
      <c r="B184" s="87">
        <v>8</v>
      </c>
      <c r="C184" s="100" t="s">
        <v>119</v>
      </c>
      <c r="D184" s="111" t="s">
        <v>141</v>
      </c>
      <c r="E184" s="93">
        <v>585000</v>
      </c>
      <c r="F184" s="93">
        <v>585000</v>
      </c>
      <c r="G184" s="93">
        <v>0</v>
      </c>
      <c r="H184" s="93">
        <v>0</v>
      </c>
    </row>
    <row r="185" spans="2:16" s="94" customFormat="1" x14ac:dyDescent="0.25">
      <c r="B185" s="87">
        <v>9</v>
      </c>
      <c r="C185" s="96" t="s">
        <v>142</v>
      </c>
      <c r="D185" s="112" t="s">
        <v>143</v>
      </c>
      <c r="E185" s="98">
        <v>585000</v>
      </c>
      <c r="F185" s="98">
        <v>585000</v>
      </c>
      <c r="G185" s="98">
        <v>0</v>
      </c>
      <c r="H185" s="98">
        <v>0</v>
      </c>
      <c r="J185" s="74"/>
      <c r="K185" s="72"/>
      <c r="L185" s="72"/>
      <c r="M185" s="72"/>
      <c r="N185" s="72"/>
      <c r="O185" s="72"/>
      <c r="P185" s="72"/>
    </row>
    <row r="186" spans="2:16" x14ac:dyDescent="0.25">
      <c r="B186" s="87">
        <v>10</v>
      </c>
      <c r="C186" s="96" t="s">
        <v>142</v>
      </c>
      <c r="D186" s="112" t="s">
        <v>144</v>
      </c>
      <c r="E186" s="98">
        <v>0</v>
      </c>
      <c r="F186" s="98">
        <v>0</v>
      </c>
      <c r="G186" s="98">
        <v>0</v>
      </c>
      <c r="H186" s="98">
        <v>0</v>
      </c>
    </row>
    <row r="187" spans="2:16" x14ac:dyDescent="0.25">
      <c r="B187" s="87">
        <v>11</v>
      </c>
      <c r="C187" s="96" t="s">
        <v>145</v>
      </c>
      <c r="D187" s="112" t="s">
        <v>146</v>
      </c>
      <c r="E187" s="98">
        <v>0</v>
      </c>
      <c r="F187" s="98">
        <v>0</v>
      </c>
      <c r="G187" s="98">
        <v>0</v>
      </c>
      <c r="H187" s="98">
        <v>0</v>
      </c>
    </row>
    <row r="188" spans="2:16" x14ac:dyDescent="0.25">
      <c r="B188" s="87">
        <v>12</v>
      </c>
      <c r="C188" s="96" t="s">
        <v>145</v>
      </c>
      <c r="D188" s="112" t="s">
        <v>147</v>
      </c>
      <c r="E188" s="98">
        <v>0</v>
      </c>
      <c r="F188" s="98">
        <v>0</v>
      </c>
      <c r="G188" s="98">
        <v>0</v>
      </c>
      <c r="H188" s="98">
        <v>0</v>
      </c>
    </row>
    <row r="189" spans="2:16" x14ac:dyDescent="0.25">
      <c r="B189" s="87">
        <v>13</v>
      </c>
      <c r="C189" s="96" t="s">
        <v>148</v>
      </c>
      <c r="D189" s="99" t="s">
        <v>149</v>
      </c>
      <c r="E189" s="98">
        <v>0</v>
      </c>
      <c r="F189" s="98">
        <v>0</v>
      </c>
      <c r="G189" s="98">
        <v>0</v>
      </c>
      <c r="H189" s="98">
        <v>0</v>
      </c>
    </row>
    <row r="190" spans="2:16" x14ac:dyDescent="0.25">
      <c r="B190" s="87">
        <v>14</v>
      </c>
      <c r="C190" s="88" t="s">
        <v>127</v>
      </c>
      <c r="D190" s="103" t="s">
        <v>150</v>
      </c>
      <c r="E190" s="102">
        <v>0</v>
      </c>
      <c r="F190" s="102">
        <v>0</v>
      </c>
      <c r="G190" s="102">
        <v>0</v>
      </c>
      <c r="H190" s="102">
        <v>0</v>
      </c>
    </row>
    <row r="191" spans="2:16" s="85" customFormat="1" x14ac:dyDescent="0.25">
      <c r="B191" s="87">
        <v>15</v>
      </c>
      <c r="C191" s="88" t="s">
        <v>151</v>
      </c>
      <c r="D191" s="106" t="s">
        <v>152</v>
      </c>
      <c r="E191" s="102">
        <v>48970996</v>
      </c>
      <c r="F191" s="102">
        <v>48970996</v>
      </c>
      <c r="G191" s="102">
        <v>0</v>
      </c>
      <c r="H191" s="102">
        <v>0</v>
      </c>
      <c r="J191" s="86"/>
    </row>
    <row r="193" spans="2:10" s="75" customFormat="1" ht="15.6" x14ac:dyDescent="0.25">
      <c r="C193" s="77"/>
      <c r="D193" s="77"/>
      <c r="E193" s="77"/>
      <c r="F193" s="77"/>
      <c r="G193" s="77"/>
      <c r="H193" s="77"/>
      <c r="J193" s="76"/>
    </row>
    <row r="194" spans="2:10" s="78" customFormat="1" ht="15.6" x14ac:dyDescent="0.25">
      <c r="B194" s="147" t="s">
        <v>44</v>
      </c>
      <c r="C194" s="147"/>
      <c r="D194" s="147"/>
      <c r="E194" s="147"/>
      <c r="F194" s="147"/>
      <c r="G194" s="147"/>
      <c r="H194" s="147"/>
      <c r="J194" s="80"/>
    </row>
    <row r="195" spans="2:10" s="78" customFormat="1" ht="15.6" x14ac:dyDescent="0.25">
      <c r="B195" s="147" t="s">
        <v>11</v>
      </c>
      <c r="C195" s="147"/>
      <c r="D195" s="147"/>
      <c r="E195" s="147"/>
      <c r="F195" s="147"/>
      <c r="G195" s="147"/>
      <c r="H195" s="147"/>
      <c r="J195" s="80"/>
    </row>
    <row r="196" spans="2:10" s="78" customFormat="1" ht="15.6" x14ac:dyDescent="0.25">
      <c r="B196" s="81" t="s">
        <v>159</v>
      </c>
      <c r="C196" s="81"/>
      <c r="D196" s="81"/>
      <c r="E196" s="81"/>
      <c r="F196" s="82"/>
      <c r="G196" s="82"/>
      <c r="H196" s="82"/>
      <c r="J196" s="118">
        <v>102</v>
      </c>
    </row>
    <row r="197" spans="2:10" s="78" customFormat="1" ht="15.6" x14ac:dyDescent="0.25">
      <c r="C197" s="80"/>
      <c r="E197" s="83"/>
      <c r="F197" s="83"/>
      <c r="G197" s="83"/>
      <c r="H197" s="83"/>
      <c r="J197" s="80"/>
    </row>
    <row r="198" spans="2:10" s="85" customFormat="1" x14ac:dyDescent="0.25">
      <c r="B198" s="84"/>
      <c r="C198" s="84" t="s">
        <v>47</v>
      </c>
      <c r="D198" s="84" t="s">
        <v>48</v>
      </c>
      <c r="E198" s="84" t="s">
        <v>49</v>
      </c>
      <c r="F198" s="84" t="s">
        <v>50</v>
      </c>
      <c r="G198" s="84" t="s">
        <v>51</v>
      </c>
      <c r="H198" s="84" t="s">
        <v>52</v>
      </c>
      <c r="J198" s="86"/>
    </row>
    <row r="199" spans="2:10" ht="26.4" x14ac:dyDescent="0.25">
      <c r="B199" s="87">
        <v>1</v>
      </c>
      <c r="C199" s="88" t="s">
        <v>53</v>
      </c>
      <c r="D199" s="89" t="s">
        <v>54</v>
      </c>
      <c r="E199" s="89" t="s">
        <v>55</v>
      </c>
      <c r="F199" s="90" t="s">
        <v>56</v>
      </c>
      <c r="G199" s="90" t="s">
        <v>57</v>
      </c>
      <c r="H199" s="90" t="s">
        <v>58</v>
      </c>
    </row>
    <row r="200" spans="2:10" s="94" customFormat="1" x14ac:dyDescent="0.25">
      <c r="B200" s="87">
        <v>2</v>
      </c>
      <c r="C200" s="91" t="s">
        <v>59</v>
      </c>
      <c r="D200" s="92" t="s">
        <v>60</v>
      </c>
      <c r="E200" s="93">
        <v>11453139</v>
      </c>
      <c r="F200" s="93">
        <v>11453139</v>
      </c>
      <c r="G200" s="93">
        <v>0</v>
      </c>
      <c r="H200" s="93">
        <v>0</v>
      </c>
      <c r="J200" s="95"/>
    </row>
    <row r="201" spans="2:10" s="94" customFormat="1" x14ac:dyDescent="0.25">
      <c r="B201" s="87">
        <v>3</v>
      </c>
      <c r="C201" s="96" t="s">
        <v>61</v>
      </c>
      <c r="D201" s="97" t="s">
        <v>62</v>
      </c>
      <c r="E201" s="98">
        <v>0</v>
      </c>
      <c r="F201" s="98">
        <v>0</v>
      </c>
      <c r="G201" s="98">
        <v>0</v>
      </c>
      <c r="H201" s="98">
        <v>0</v>
      </c>
      <c r="J201" s="95"/>
    </row>
    <row r="202" spans="2:10" s="94" customFormat="1" x14ac:dyDescent="0.25">
      <c r="B202" s="87">
        <v>4</v>
      </c>
      <c r="C202" s="96" t="s">
        <v>63</v>
      </c>
      <c r="D202" s="97" t="s">
        <v>64</v>
      </c>
      <c r="E202" s="98">
        <v>0</v>
      </c>
      <c r="F202" s="98">
        <v>0</v>
      </c>
      <c r="G202" s="98">
        <v>0</v>
      </c>
      <c r="H202" s="98">
        <v>0</v>
      </c>
      <c r="J202" s="95"/>
    </row>
    <row r="203" spans="2:10" s="94" customFormat="1" x14ac:dyDescent="0.25">
      <c r="B203" s="87">
        <v>5</v>
      </c>
      <c r="C203" s="96" t="s">
        <v>65</v>
      </c>
      <c r="D203" s="97" t="s">
        <v>66</v>
      </c>
      <c r="E203" s="98">
        <v>0</v>
      </c>
      <c r="F203" s="98">
        <v>0</v>
      </c>
      <c r="G203" s="98">
        <v>0</v>
      </c>
      <c r="H203" s="98">
        <v>0</v>
      </c>
      <c r="J203" s="95"/>
    </row>
    <row r="204" spans="2:10" s="94" customFormat="1" x14ac:dyDescent="0.25">
      <c r="B204" s="87">
        <v>6</v>
      </c>
      <c r="C204" s="96" t="s">
        <v>67</v>
      </c>
      <c r="D204" s="97" t="s">
        <v>68</v>
      </c>
      <c r="E204" s="98">
        <v>0</v>
      </c>
      <c r="F204" s="98">
        <v>0</v>
      </c>
      <c r="G204" s="98">
        <v>0</v>
      </c>
      <c r="H204" s="98">
        <v>0</v>
      </c>
      <c r="J204" s="95"/>
    </row>
    <row r="205" spans="2:10" s="94" customFormat="1" x14ac:dyDescent="0.25">
      <c r="B205" s="87">
        <v>7</v>
      </c>
      <c r="C205" s="96" t="s">
        <v>69</v>
      </c>
      <c r="D205" s="97" t="s">
        <v>70</v>
      </c>
      <c r="E205" s="98">
        <v>9509004</v>
      </c>
      <c r="F205" s="98">
        <v>9509004</v>
      </c>
      <c r="G205" s="98">
        <v>0</v>
      </c>
      <c r="H205" s="98">
        <v>0</v>
      </c>
      <c r="J205" s="95"/>
    </row>
    <row r="206" spans="2:10" s="94" customFormat="1" x14ac:dyDescent="0.25">
      <c r="B206" s="87">
        <v>8</v>
      </c>
      <c r="C206" s="96" t="s">
        <v>71</v>
      </c>
      <c r="D206" s="97" t="s">
        <v>72</v>
      </c>
      <c r="E206" s="98">
        <v>1926180</v>
      </c>
      <c r="F206" s="98">
        <v>1926180</v>
      </c>
      <c r="G206" s="98">
        <v>0</v>
      </c>
      <c r="H206" s="98">
        <v>0</v>
      </c>
      <c r="J206" s="95"/>
    </row>
    <row r="207" spans="2:10" s="94" customFormat="1" x14ac:dyDescent="0.25">
      <c r="B207" s="87">
        <v>9</v>
      </c>
      <c r="C207" s="96" t="s">
        <v>73</v>
      </c>
      <c r="D207" s="97" t="s">
        <v>74</v>
      </c>
      <c r="E207" s="98">
        <v>0</v>
      </c>
      <c r="F207" s="98">
        <v>0</v>
      </c>
      <c r="G207" s="98">
        <v>0</v>
      </c>
      <c r="H207" s="98">
        <v>0</v>
      </c>
      <c r="J207" s="95"/>
    </row>
    <row r="208" spans="2:10" s="94" customFormat="1" x14ac:dyDescent="0.25">
      <c r="B208" s="87">
        <v>10</v>
      </c>
      <c r="C208" s="96" t="s">
        <v>75</v>
      </c>
      <c r="D208" s="97" t="s">
        <v>76</v>
      </c>
      <c r="E208" s="98">
        <v>0</v>
      </c>
      <c r="F208" s="98">
        <v>0</v>
      </c>
      <c r="G208" s="98">
        <v>0</v>
      </c>
      <c r="H208" s="98">
        <v>0</v>
      </c>
      <c r="J208" s="95"/>
    </row>
    <row r="209" spans="2:10" x14ac:dyDescent="0.25">
      <c r="B209" s="87">
        <v>11</v>
      </c>
      <c r="C209" s="96" t="s">
        <v>77</v>
      </c>
      <c r="D209" s="97" t="s">
        <v>78</v>
      </c>
      <c r="E209" s="98">
        <v>0</v>
      </c>
      <c r="F209" s="98">
        <v>0</v>
      </c>
      <c r="G209" s="98">
        <v>0</v>
      </c>
      <c r="H209" s="98">
        <v>0</v>
      </c>
    </row>
    <row r="210" spans="2:10" x14ac:dyDescent="0.25">
      <c r="B210" s="87">
        <v>12</v>
      </c>
      <c r="C210" s="96" t="s">
        <v>79</v>
      </c>
      <c r="D210" s="97" t="s">
        <v>80</v>
      </c>
      <c r="E210" s="98">
        <v>0</v>
      </c>
      <c r="F210" s="98">
        <v>0</v>
      </c>
      <c r="G210" s="98">
        <v>0</v>
      </c>
      <c r="H210" s="98">
        <v>0</v>
      </c>
    </row>
    <row r="211" spans="2:10" x14ac:dyDescent="0.25">
      <c r="B211" s="87">
        <v>13</v>
      </c>
      <c r="C211" s="96" t="s">
        <v>81</v>
      </c>
      <c r="D211" s="97" t="s">
        <v>82</v>
      </c>
      <c r="E211" s="98">
        <v>0</v>
      </c>
      <c r="F211" s="98">
        <v>0</v>
      </c>
      <c r="G211" s="98">
        <v>0</v>
      </c>
      <c r="H211" s="98">
        <v>0</v>
      </c>
    </row>
    <row r="212" spans="2:10" s="94" customFormat="1" x14ac:dyDescent="0.25">
      <c r="B212" s="87">
        <v>14</v>
      </c>
      <c r="C212" s="96" t="s">
        <v>83</v>
      </c>
      <c r="D212" s="97" t="s">
        <v>84</v>
      </c>
      <c r="E212" s="98">
        <v>0</v>
      </c>
      <c r="F212" s="98">
        <v>0</v>
      </c>
      <c r="G212" s="98">
        <v>0</v>
      </c>
      <c r="H212" s="98">
        <v>0</v>
      </c>
      <c r="J212" s="95"/>
    </row>
    <row r="213" spans="2:10" x14ac:dyDescent="0.25">
      <c r="B213" s="87">
        <v>15</v>
      </c>
      <c r="C213" s="96" t="s">
        <v>85</v>
      </c>
      <c r="D213" s="99" t="s">
        <v>86</v>
      </c>
      <c r="E213" s="98">
        <v>17955</v>
      </c>
      <c r="F213" s="98">
        <v>17955</v>
      </c>
      <c r="G213" s="98">
        <v>0</v>
      </c>
      <c r="H213" s="98">
        <v>0</v>
      </c>
    </row>
    <row r="214" spans="2:10" x14ac:dyDescent="0.25">
      <c r="B214" s="87">
        <v>16</v>
      </c>
      <c r="C214" s="100" t="s">
        <v>87</v>
      </c>
      <c r="D214" s="101" t="s">
        <v>88</v>
      </c>
      <c r="E214" s="93">
        <v>0</v>
      </c>
      <c r="F214" s="93">
        <v>0</v>
      </c>
      <c r="G214" s="93">
        <v>0</v>
      </c>
      <c r="H214" s="93">
        <v>0</v>
      </c>
    </row>
    <row r="215" spans="2:10" x14ac:dyDescent="0.25">
      <c r="B215" s="87">
        <v>17</v>
      </c>
      <c r="C215" s="96" t="s">
        <v>89</v>
      </c>
      <c r="D215" s="97" t="s">
        <v>90</v>
      </c>
      <c r="E215" s="98">
        <v>0</v>
      </c>
      <c r="F215" s="98">
        <v>0</v>
      </c>
      <c r="G215" s="98">
        <v>0</v>
      </c>
      <c r="H215" s="98">
        <v>0</v>
      </c>
    </row>
    <row r="216" spans="2:10" x14ac:dyDescent="0.25">
      <c r="B216" s="87">
        <v>18</v>
      </c>
      <c r="C216" s="96" t="s">
        <v>91</v>
      </c>
      <c r="D216" s="97" t="s">
        <v>92</v>
      </c>
      <c r="E216" s="98">
        <v>0</v>
      </c>
      <c r="F216" s="98">
        <v>0</v>
      </c>
      <c r="G216" s="98">
        <v>0</v>
      </c>
      <c r="H216" s="98">
        <v>0</v>
      </c>
    </row>
    <row r="217" spans="2:10" x14ac:dyDescent="0.25">
      <c r="B217" s="87">
        <v>19</v>
      </c>
      <c r="C217" s="96" t="s">
        <v>93</v>
      </c>
      <c r="D217" s="97" t="s">
        <v>94</v>
      </c>
      <c r="E217" s="98">
        <v>0</v>
      </c>
      <c r="F217" s="98">
        <v>0</v>
      </c>
      <c r="G217" s="98">
        <v>0</v>
      </c>
      <c r="H217" s="98">
        <v>0</v>
      </c>
    </row>
    <row r="218" spans="2:10" x14ac:dyDescent="0.25">
      <c r="B218" s="87">
        <v>20</v>
      </c>
      <c r="C218" s="91" t="s">
        <v>95</v>
      </c>
      <c r="D218" s="92" t="s">
        <v>96</v>
      </c>
      <c r="E218" s="102">
        <v>0</v>
      </c>
      <c r="F218" s="93">
        <v>0</v>
      </c>
      <c r="G218" s="93">
        <v>0</v>
      </c>
      <c r="H218" s="93">
        <v>0</v>
      </c>
    </row>
    <row r="219" spans="2:10" x14ac:dyDescent="0.25">
      <c r="B219" s="87">
        <v>21</v>
      </c>
      <c r="C219" s="91" t="s">
        <v>97</v>
      </c>
      <c r="D219" s="92" t="s">
        <v>98</v>
      </c>
      <c r="E219" s="102">
        <v>0</v>
      </c>
      <c r="F219" s="102">
        <v>0</v>
      </c>
      <c r="G219" s="102">
        <v>0</v>
      </c>
      <c r="H219" s="102">
        <v>0</v>
      </c>
    </row>
    <row r="220" spans="2:10" x14ac:dyDescent="0.25">
      <c r="B220" s="87">
        <v>22</v>
      </c>
      <c r="C220" s="96" t="s">
        <v>99</v>
      </c>
      <c r="D220" s="97" t="s">
        <v>100</v>
      </c>
      <c r="E220" s="98">
        <v>0</v>
      </c>
      <c r="F220" s="98">
        <v>0</v>
      </c>
      <c r="G220" s="98">
        <v>0</v>
      </c>
      <c r="H220" s="98">
        <v>0</v>
      </c>
    </row>
    <row r="221" spans="2:10" x14ac:dyDescent="0.25">
      <c r="B221" s="87">
        <v>23</v>
      </c>
      <c r="C221" s="96" t="s">
        <v>101</v>
      </c>
      <c r="D221" s="97" t="s">
        <v>102</v>
      </c>
      <c r="E221" s="98">
        <v>0</v>
      </c>
      <c r="F221" s="98">
        <v>0</v>
      </c>
      <c r="G221" s="98">
        <v>0</v>
      </c>
      <c r="H221" s="98">
        <v>0</v>
      </c>
    </row>
    <row r="222" spans="2:10" x14ac:dyDescent="0.25">
      <c r="B222" s="87">
        <v>24</v>
      </c>
      <c r="C222" s="96" t="s">
        <v>103</v>
      </c>
      <c r="D222" s="97" t="s">
        <v>104</v>
      </c>
      <c r="E222" s="98">
        <v>0</v>
      </c>
      <c r="F222" s="98">
        <v>0</v>
      </c>
      <c r="G222" s="98">
        <v>0</v>
      </c>
      <c r="H222" s="98">
        <v>0</v>
      </c>
    </row>
    <row r="223" spans="2:10" x14ac:dyDescent="0.25">
      <c r="B223" s="87">
        <v>25</v>
      </c>
      <c r="C223" s="91" t="s">
        <v>105</v>
      </c>
      <c r="D223" s="92" t="s">
        <v>106</v>
      </c>
      <c r="E223" s="102">
        <v>0</v>
      </c>
      <c r="F223" s="102">
        <v>0</v>
      </c>
      <c r="G223" s="102">
        <v>0</v>
      </c>
      <c r="H223" s="102">
        <v>0</v>
      </c>
    </row>
    <row r="224" spans="2:10" x14ac:dyDescent="0.25">
      <c r="B224" s="87">
        <v>26</v>
      </c>
      <c r="C224" s="96" t="s">
        <v>107</v>
      </c>
      <c r="D224" s="97" t="s">
        <v>108</v>
      </c>
      <c r="E224" s="98">
        <v>0</v>
      </c>
      <c r="F224" s="98">
        <v>0</v>
      </c>
      <c r="G224" s="98">
        <v>0</v>
      </c>
      <c r="H224" s="98">
        <v>0</v>
      </c>
    </row>
    <row r="225" spans="2:10" x14ac:dyDescent="0.25">
      <c r="B225" s="87">
        <v>27</v>
      </c>
      <c r="C225" s="96" t="s">
        <v>109</v>
      </c>
      <c r="D225" s="97" t="s">
        <v>110</v>
      </c>
      <c r="E225" s="98">
        <v>0</v>
      </c>
      <c r="F225" s="98">
        <v>0</v>
      </c>
      <c r="G225" s="98">
        <v>0</v>
      </c>
      <c r="H225" s="98">
        <v>0</v>
      </c>
    </row>
    <row r="226" spans="2:10" x14ac:dyDescent="0.25">
      <c r="B226" s="87">
        <v>28</v>
      </c>
      <c r="C226" s="96" t="s">
        <v>111</v>
      </c>
      <c r="D226" s="97" t="s">
        <v>112</v>
      </c>
      <c r="E226" s="98">
        <v>0</v>
      </c>
      <c r="F226" s="98">
        <v>0</v>
      </c>
      <c r="G226" s="98">
        <v>0</v>
      </c>
      <c r="H226" s="98">
        <v>0</v>
      </c>
    </row>
    <row r="227" spans="2:10" s="94" customFormat="1" x14ac:dyDescent="0.25">
      <c r="B227" s="87">
        <v>29</v>
      </c>
      <c r="C227" s="91" t="s">
        <v>113</v>
      </c>
      <c r="D227" s="92" t="s">
        <v>114</v>
      </c>
      <c r="E227" s="102">
        <v>0</v>
      </c>
      <c r="F227" s="93">
        <v>0</v>
      </c>
      <c r="G227" s="93">
        <v>0</v>
      </c>
      <c r="H227" s="93">
        <v>0</v>
      </c>
      <c r="J227" s="95"/>
    </row>
    <row r="228" spans="2:10" s="94" customFormat="1" x14ac:dyDescent="0.25">
      <c r="B228" s="87">
        <v>30</v>
      </c>
      <c r="C228" s="91" t="s">
        <v>115</v>
      </c>
      <c r="D228" s="101" t="s">
        <v>116</v>
      </c>
      <c r="E228" s="102">
        <v>0</v>
      </c>
      <c r="F228" s="93">
        <v>0</v>
      </c>
      <c r="G228" s="93">
        <v>0</v>
      </c>
      <c r="H228" s="93">
        <v>0</v>
      </c>
      <c r="J228" s="95"/>
    </row>
    <row r="229" spans="2:10" s="94" customFormat="1" x14ac:dyDescent="0.25">
      <c r="B229" s="87">
        <v>31</v>
      </c>
      <c r="C229" s="88" t="s">
        <v>117</v>
      </c>
      <c r="D229" s="103" t="s">
        <v>118</v>
      </c>
      <c r="E229" s="102">
        <v>11453139</v>
      </c>
      <c r="F229" s="102">
        <v>11453139</v>
      </c>
      <c r="G229" s="102">
        <v>0</v>
      </c>
      <c r="H229" s="102">
        <v>0</v>
      </c>
      <c r="J229" s="95"/>
    </row>
    <row r="230" spans="2:10" s="94" customFormat="1" x14ac:dyDescent="0.25">
      <c r="B230" s="87">
        <v>32</v>
      </c>
      <c r="C230" s="88" t="s">
        <v>119</v>
      </c>
      <c r="D230" s="103" t="s">
        <v>120</v>
      </c>
      <c r="E230" s="102">
        <v>0</v>
      </c>
      <c r="F230" s="102">
        <v>0</v>
      </c>
      <c r="G230" s="102">
        <v>0</v>
      </c>
      <c r="H230" s="102">
        <v>0</v>
      </c>
      <c r="J230" s="95"/>
    </row>
    <row r="231" spans="2:10" s="94" customFormat="1" x14ac:dyDescent="0.25">
      <c r="B231" s="87">
        <v>33</v>
      </c>
      <c r="C231" s="96" t="s">
        <v>121</v>
      </c>
      <c r="D231" s="97" t="s">
        <v>122</v>
      </c>
      <c r="E231" s="98">
        <v>0</v>
      </c>
      <c r="F231" s="98">
        <v>0</v>
      </c>
      <c r="G231" s="98">
        <v>0</v>
      </c>
      <c r="H231" s="98">
        <v>0</v>
      </c>
      <c r="J231" s="95"/>
    </row>
    <row r="232" spans="2:10" s="94" customFormat="1" x14ac:dyDescent="0.25">
      <c r="B232" s="87">
        <v>34</v>
      </c>
      <c r="C232" s="96" t="s">
        <v>123</v>
      </c>
      <c r="D232" s="99" t="s">
        <v>124</v>
      </c>
      <c r="E232" s="98">
        <v>0</v>
      </c>
      <c r="F232" s="98">
        <v>0</v>
      </c>
      <c r="G232" s="98">
        <v>0</v>
      </c>
      <c r="H232" s="98">
        <v>0</v>
      </c>
      <c r="J232" s="95"/>
    </row>
    <row r="233" spans="2:10" x14ac:dyDescent="0.25">
      <c r="B233" s="87">
        <v>35</v>
      </c>
      <c r="C233" s="104" t="s">
        <v>125</v>
      </c>
      <c r="D233" s="99" t="s">
        <v>126</v>
      </c>
      <c r="E233" s="105">
        <v>0</v>
      </c>
      <c r="F233" s="98">
        <v>0</v>
      </c>
      <c r="G233" s="98">
        <v>0</v>
      </c>
      <c r="H233" s="98">
        <v>0</v>
      </c>
    </row>
    <row r="234" spans="2:10" x14ac:dyDescent="0.25">
      <c r="B234" s="87">
        <v>36</v>
      </c>
      <c r="C234" s="88" t="s">
        <v>127</v>
      </c>
      <c r="D234" s="106" t="s">
        <v>128</v>
      </c>
      <c r="E234" s="102">
        <v>11453139</v>
      </c>
      <c r="F234" s="102">
        <v>11453139</v>
      </c>
      <c r="G234" s="102">
        <v>0</v>
      </c>
      <c r="H234" s="102">
        <v>0</v>
      </c>
    </row>
    <row r="235" spans="2:10" s="78" customFormat="1" ht="15.6" x14ac:dyDescent="0.25">
      <c r="C235" s="80"/>
      <c r="E235" s="83"/>
      <c r="F235" s="83"/>
      <c r="G235" s="83"/>
      <c r="H235" s="83"/>
      <c r="J235" s="80"/>
    </row>
    <row r="236" spans="2:10" s="78" customFormat="1" ht="15.6" x14ac:dyDescent="0.25">
      <c r="C236" s="80"/>
      <c r="E236" s="83"/>
      <c r="F236" s="83"/>
      <c r="G236" s="83"/>
      <c r="H236" s="83"/>
      <c r="J236" s="80"/>
    </row>
    <row r="237" spans="2:10" s="78" customFormat="1" ht="15.6" x14ac:dyDescent="0.25">
      <c r="B237" s="147" t="s">
        <v>11</v>
      </c>
      <c r="C237" s="147"/>
      <c r="D237" s="147"/>
      <c r="E237" s="147"/>
      <c r="F237" s="147"/>
      <c r="G237" s="147"/>
      <c r="H237" s="147"/>
      <c r="J237" s="80"/>
    </row>
    <row r="238" spans="2:10" s="109" customFormat="1" ht="15.6" x14ac:dyDescent="0.3">
      <c r="B238" s="108" t="s">
        <v>160</v>
      </c>
      <c r="C238" s="108"/>
      <c r="D238" s="108"/>
      <c r="E238" s="108"/>
      <c r="F238" s="82"/>
      <c r="G238" s="82"/>
      <c r="H238" s="82"/>
      <c r="J238" s="119">
        <v>502</v>
      </c>
    </row>
    <row r="239" spans="2:10" s="78" customFormat="1" ht="15.6" x14ac:dyDescent="0.25">
      <c r="C239" s="80"/>
      <c r="E239" s="83"/>
      <c r="F239" s="83"/>
      <c r="G239" s="83"/>
      <c r="H239" s="83"/>
      <c r="J239" s="80"/>
    </row>
    <row r="240" spans="2:10" s="85" customFormat="1" x14ac:dyDescent="0.25">
      <c r="B240" s="84"/>
      <c r="C240" s="84" t="s">
        <v>47</v>
      </c>
      <c r="D240" s="84" t="s">
        <v>48</v>
      </c>
      <c r="E240" s="84" t="s">
        <v>49</v>
      </c>
      <c r="F240" s="84" t="s">
        <v>50</v>
      </c>
      <c r="G240" s="84" t="s">
        <v>51</v>
      </c>
      <c r="H240" s="84" t="s">
        <v>52</v>
      </c>
      <c r="J240" s="86"/>
    </row>
    <row r="241" spans="2:16" s="74" customFormat="1" ht="26.4" x14ac:dyDescent="0.25">
      <c r="B241" s="87">
        <v>1</v>
      </c>
      <c r="C241" s="88" t="s">
        <v>53</v>
      </c>
      <c r="D241" s="89" t="s">
        <v>54</v>
      </c>
      <c r="E241" s="89" t="s">
        <v>55</v>
      </c>
      <c r="F241" s="90" t="s">
        <v>56</v>
      </c>
      <c r="G241" s="90" t="s">
        <v>57</v>
      </c>
      <c r="H241" s="90" t="s">
        <v>58</v>
      </c>
    </row>
    <row r="242" spans="2:16" s="94" customFormat="1" x14ac:dyDescent="0.25">
      <c r="B242" s="87">
        <v>2</v>
      </c>
      <c r="C242" s="100" t="s">
        <v>117</v>
      </c>
      <c r="D242" s="111" t="s">
        <v>130</v>
      </c>
      <c r="E242" s="93">
        <v>64279534</v>
      </c>
      <c r="F242" s="93">
        <v>64279534</v>
      </c>
      <c r="G242" s="93">
        <v>0</v>
      </c>
      <c r="H242" s="93">
        <v>0</v>
      </c>
      <c r="J242" s="74"/>
      <c r="K242" s="72"/>
      <c r="L242" s="72"/>
      <c r="M242" s="72"/>
      <c r="N242" s="72"/>
      <c r="O242" s="72"/>
      <c r="P242" s="72"/>
    </row>
    <row r="243" spans="2:16" x14ac:dyDescent="0.25">
      <c r="B243" s="87">
        <v>3</v>
      </c>
      <c r="C243" s="96" t="s">
        <v>131</v>
      </c>
      <c r="D243" s="112" t="s">
        <v>132</v>
      </c>
      <c r="E243" s="98">
        <v>41270800</v>
      </c>
      <c r="F243" s="98">
        <v>41270800</v>
      </c>
      <c r="G243" s="98">
        <v>0</v>
      </c>
      <c r="H243" s="98">
        <v>0</v>
      </c>
    </row>
    <row r="244" spans="2:16" x14ac:dyDescent="0.25">
      <c r="B244" s="87">
        <v>4</v>
      </c>
      <c r="C244" s="96" t="s">
        <v>133</v>
      </c>
      <c r="D244" s="112" t="s">
        <v>134</v>
      </c>
      <c r="E244" s="98">
        <v>5543134</v>
      </c>
      <c r="F244" s="98">
        <v>5543134</v>
      </c>
      <c r="G244" s="98">
        <v>0</v>
      </c>
      <c r="H244" s="98">
        <v>0</v>
      </c>
    </row>
    <row r="245" spans="2:16" x14ac:dyDescent="0.25">
      <c r="B245" s="87">
        <v>5</v>
      </c>
      <c r="C245" s="96" t="s">
        <v>135</v>
      </c>
      <c r="D245" s="112" t="s">
        <v>136</v>
      </c>
      <c r="E245" s="98">
        <v>17465600</v>
      </c>
      <c r="F245" s="98">
        <v>17465600</v>
      </c>
      <c r="G245" s="98">
        <v>0</v>
      </c>
      <c r="H245" s="98">
        <v>0</v>
      </c>
    </row>
    <row r="246" spans="2:16" x14ac:dyDescent="0.25">
      <c r="B246" s="87">
        <v>6</v>
      </c>
      <c r="C246" s="96" t="s">
        <v>137</v>
      </c>
      <c r="D246" s="112" t="s">
        <v>138</v>
      </c>
      <c r="E246" s="98">
        <v>0</v>
      </c>
      <c r="F246" s="98">
        <v>0</v>
      </c>
      <c r="G246" s="98">
        <v>0</v>
      </c>
      <c r="H246" s="98">
        <v>0</v>
      </c>
    </row>
    <row r="247" spans="2:16" x14ac:dyDescent="0.25">
      <c r="B247" s="87">
        <v>7</v>
      </c>
      <c r="C247" s="96" t="s">
        <v>139</v>
      </c>
      <c r="D247" s="112" t="s">
        <v>140</v>
      </c>
      <c r="E247" s="98">
        <v>0</v>
      </c>
      <c r="F247" s="98">
        <v>0</v>
      </c>
      <c r="G247" s="98">
        <v>0</v>
      </c>
      <c r="H247" s="98">
        <v>0</v>
      </c>
    </row>
    <row r="248" spans="2:16" x14ac:dyDescent="0.25">
      <c r="B248" s="87">
        <v>8</v>
      </c>
      <c r="C248" s="100" t="s">
        <v>119</v>
      </c>
      <c r="D248" s="111" t="s">
        <v>141</v>
      </c>
      <c r="E248" s="93">
        <v>2027500</v>
      </c>
      <c r="F248" s="93">
        <v>2027500</v>
      </c>
      <c r="G248" s="93">
        <v>0</v>
      </c>
      <c r="H248" s="93">
        <v>0</v>
      </c>
    </row>
    <row r="249" spans="2:16" s="94" customFormat="1" x14ac:dyDescent="0.25">
      <c r="B249" s="87">
        <v>9</v>
      </c>
      <c r="C249" s="96" t="s">
        <v>142</v>
      </c>
      <c r="D249" s="112" t="s">
        <v>143</v>
      </c>
      <c r="E249" s="98">
        <v>2027500</v>
      </c>
      <c r="F249" s="98">
        <v>2027500</v>
      </c>
      <c r="G249" s="98">
        <v>0</v>
      </c>
      <c r="H249" s="98">
        <v>0</v>
      </c>
      <c r="J249" s="74"/>
      <c r="K249" s="72"/>
      <c r="L249" s="72"/>
      <c r="M249" s="72"/>
      <c r="N249" s="72"/>
      <c r="O249" s="72"/>
      <c r="P249" s="72"/>
    </row>
    <row r="250" spans="2:16" x14ac:dyDescent="0.25">
      <c r="B250" s="87">
        <v>10</v>
      </c>
      <c r="C250" s="96" t="s">
        <v>142</v>
      </c>
      <c r="D250" s="112" t="s">
        <v>144</v>
      </c>
      <c r="E250" s="98">
        <v>0</v>
      </c>
      <c r="F250" s="98">
        <v>0</v>
      </c>
      <c r="G250" s="98">
        <v>0</v>
      </c>
      <c r="H250" s="98">
        <v>0</v>
      </c>
    </row>
    <row r="251" spans="2:16" x14ac:dyDescent="0.25">
      <c r="B251" s="87">
        <v>11</v>
      </c>
      <c r="C251" s="96" t="s">
        <v>145</v>
      </c>
      <c r="D251" s="112" t="s">
        <v>146</v>
      </c>
      <c r="E251" s="98">
        <v>0</v>
      </c>
      <c r="F251" s="98">
        <v>0</v>
      </c>
      <c r="G251" s="98">
        <v>0</v>
      </c>
      <c r="H251" s="98">
        <v>0</v>
      </c>
    </row>
    <row r="252" spans="2:16" x14ac:dyDescent="0.25">
      <c r="B252" s="87">
        <v>12</v>
      </c>
      <c r="C252" s="96" t="s">
        <v>145</v>
      </c>
      <c r="D252" s="112" t="s">
        <v>147</v>
      </c>
      <c r="E252" s="98">
        <v>0</v>
      </c>
      <c r="F252" s="98">
        <v>0</v>
      </c>
      <c r="G252" s="98">
        <v>0</v>
      </c>
      <c r="H252" s="98">
        <v>0</v>
      </c>
    </row>
    <row r="253" spans="2:16" x14ac:dyDescent="0.25">
      <c r="B253" s="87">
        <v>13</v>
      </c>
      <c r="C253" s="96" t="s">
        <v>148</v>
      </c>
      <c r="D253" s="99" t="s">
        <v>149</v>
      </c>
      <c r="E253" s="98">
        <v>0</v>
      </c>
      <c r="F253" s="98">
        <v>0</v>
      </c>
      <c r="G253" s="98">
        <v>0</v>
      </c>
      <c r="H253" s="98">
        <v>0</v>
      </c>
    </row>
    <row r="254" spans="2:16" x14ac:dyDescent="0.25">
      <c r="B254" s="87">
        <v>14</v>
      </c>
      <c r="C254" s="88" t="s">
        <v>127</v>
      </c>
      <c r="D254" s="103" t="s">
        <v>150</v>
      </c>
      <c r="E254" s="102">
        <v>0</v>
      </c>
      <c r="F254" s="102">
        <v>0</v>
      </c>
      <c r="G254" s="102">
        <v>0</v>
      </c>
      <c r="H254" s="102">
        <v>0</v>
      </c>
    </row>
    <row r="255" spans="2:16" s="85" customFormat="1" x14ac:dyDescent="0.25">
      <c r="B255" s="87">
        <v>15</v>
      </c>
      <c r="C255" s="88" t="s">
        <v>151</v>
      </c>
      <c r="D255" s="106" t="s">
        <v>152</v>
      </c>
      <c r="E255" s="102">
        <v>66307034</v>
      </c>
      <c r="F255" s="102">
        <v>66307034</v>
      </c>
      <c r="G255" s="102">
        <v>0</v>
      </c>
      <c r="H255" s="102">
        <v>0</v>
      </c>
      <c r="J255" s="86"/>
    </row>
    <row r="256" spans="2:16" x14ac:dyDescent="0.25">
      <c r="D256" s="120"/>
      <c r="E256" s="120"/>
      <c r="F256" s="120"/>
      <c r="G256" s="120"/>
      <c r="H256" s="120"/>
    </row>
    <row r="257" spans="2:10" s="75" customFormat="1" ht="15.6" x14ac:dyDescent="0.25">
      <c r="C257" s="77"/>
      <c r="D257" s="77"/>
      <c r="E257" s="77"/>
      <c r="F257" s="77"/>
      <c r="G257" s="77"/>
      <c r="H257" s="77"/>
      <c r="J257" s="76"/>
    </row>
    <row r="258" spans="2:10" s="78" customFormat="1" ht="15.6" x14ac:dyDescent="0.25">
      <c r="B258" s="147" t="s">
        <v>44</v>
      </c>
      <c r="C258" s="147"/>
      <c r="D258" s="147"/>
      <c r="E258" s="147"/>
      <c r="F258" s="147"/>
      <c r="G258" s="147"/>
      <c r="H258" s="147"/>
      <c r="J258" s="80"/>
    </row>
    <row r="259" spans="2:10" s="78" customFormat="1" ht="15.6" x14ac:dyDescent="0.25">
      <c r="B259" s="147" t="s">
        <v>12</v>
      </c>
      <c r="C259" s="147"/>
      <c r="D259" s="147"/>
      <c r="E259" s="147"/>
      <c r="F259" s="147"/>
      <c r="G259" s="147"/>
      <c r="H259" s="147"/>
      <c r="J259" s="80"/>
    </row>
    <row r="260" spans="2:10" s="78" customFormat="1" ht="15.6" x14ac:dyDescent="0.25">
      <c r="B260" s="81" t="s">
        <v>161</v>
      </c>
      <c r="C260" s="81"/>
      <c r="D260" s="81"/>
      <c r="E260" s="81"/>
      <c r="F260" s="82"/>
      <c r="G260" s="82"/>
      <c r="H260" s="82"/>
      <c r="J260" s="121">
        <v>103</v>
      </c>
    </row>
    <row r="261" spans="2:10" s="78" customFormat="1" ht="15.6" x14ac:dyDescent="0.25">
      <c r="C261" s="80"/>
      <c r="E261" s="83"/>
      <c r="F261" s="83"/>
      <c r="G261" s="83"/>
      <c r="H261" s="83"/>
      <c r="J261" s="80"/>
    </row>
    <row r="262" spans="2:10" s="85" customFormat="1" x14ac:dyDescent="0.25">
      <c r="B262" s="84"/>
      <c r="C262" s="84" t="s">
        <v>47</v>
      </c>
      <c r="D262" s="84" t="s">
        <v>48</v>
      </c>
      <c r="E262" s="84" t="s">
        <v>49</v>
      </c>
      <c r="F262" s="84" t="s">
        <v>50</v>
      </c>
      <c r="G262" s="84" t="s">
        <v>51</v>
      </c>
      <c r="H262" s="84" t="s">
        <v>52</v>
      </c>
      <c r="J262" s="86"/>
    </row>
    <row r="263" spans="2:10" ht="26.4" x14ac:dyDescent="0.25">
      <c r="B263" s="87">
        <v>1</v>
      </c>
      <c r="C263" s="88" t="s">
        <v>53</v>
      </c>
      <c r="D263" s="89" t="s">
        <v>54</v>
      </c>
      <c r="E263" s="89" t="s">
        <v>55</v>
      </c>
      <c r="F263" s="90" t="s">
        <v>56</v>
      </c>
      <c r="G263" s="90" t="s">
        <v>57</v>
      </c>
      <c r="H263" s="90" t="s">
        <v>58</v>
      </c>
    </row>
    <row r="264" spans="2:10" s="94" customFormat="1" x14ac:dyDescent="0.25">
      <c r="B264" s="87">
        <v>2</v>
      </c>
      <c r="C264" s="91" t="s">
        <v>59</v>
      </c>
      <c r="D264" s="92" t="s">
        <v>60</v>
      </c>
      <c r="E264" s="93">
        <v>554844</v>
      </c>
      <c r="F264" s="93">
        <v>554844</v>
      </c>
      <c r="G264" s="93">
        <v>0</v>
      </c>
      <c r="H264" s="93">
        <v>0</v>
      </c>
      <c r="J264" s="95"/>
    </row>
    <row r="265" spans="2:10" s="94" customFormat="1" x14ac:dyDescent="0.25">
      <c r="B265" s="87">
        <v>3</v>
      </c>
      <c r="C265" s="96" t="s">
        <v>61</v>
      </c>
      <c r="D265" s="97" t="s">
        <v>62</v>
      </c>
      <c r="E265" s="98">
        <v>0</v>
      </c>
      <c r="F265" s="98">
        <v>0</v>
      </c>
      <c r="G265" s="98">
        <v>0</v>
      </c>
      <c r="H265" s="98">
        <v>0</v>
      </c>
      <c r="J265" s="95"/>
    </row>
    <row r="266" spans="2:10" s="94" customFormat="1" x14ac:dyDescent="0.25">
      <c r="B266" s="87">
        <v>4</v>
      </c>
      <c r="C266" s="96" t="s">
        <v>63</v>
      </c>
      <c r="D266" s="97" t="s">
        <v>64</v>
      </c>
      <c r="E266" s="98">
        <v>0</v>
      </c>
      <c r="F266" s="98">
        <v>0</v>
      </c>
      <c r="G266" s="98">
        <v>0</v>
      </c>
      <c r="H266" s="98">
        <v>0</v>
      </c>
      <c r="J266" s="95"/>
    </row>
    <row r="267" spans="2:10" s="94" customFormat="1" x14ac:dyDescent="0.25">
      <c r="B267" s="87">
        <v>5</v>
      </c>
      <c r="C267" s="96" t="s">
        <v>65</v>
      </c>
      <c r="D267" s="97" t="s">
        <v>66</v>
      </c>
      <c r="E267" s="98">
        <v>0</v>
      </c>
      <c r="F267" s="98">
        <v>0</v>
      </c>
      <c r="G267" s="98">
        <v>0</v>
      </c>
      <c r="H267" s="98">
        <v>0</v>
      </c>
      <c r="J267" s="95"/>
    </row>
    <row r="268" spans="2:10" s="94" customFormat="1" x14ac:dyDescent="0.25">
      <c r="B268" s="87">
        <v>6</v>
      </c>
      <c r="C268" s="96" t="s">
        <v>67</v>
      </c>
      <c r="D268" s="97" t="s">
        <v>68</v>
      </c>
      <c r="E268" s="98">
        <v>0</v>
      </c>
      <c r="F268" s="98">
        <v>0</v>
      </c>
      <c r="G268" s="98">
        <v>0</v>
      </c>
      <c r="H268" s="98">
        <v>0</v>
      </c>
      <c r="J268" s="95"/>
    </row>
    <row r="269" spans="2:10" s="94" customFormat="1" x14ac:dyDescent="0.25">
      <c r="B269" s="87">
        <v>7</v>
      </c>
      <c r="C269" s="96" t="s">
        <v>69</v>
      </c>
      <c r="D269" s="97" t="s">
        <v>70</v>
      </c>
      <c r="E269" s="98">
        <v>492156</v>
      </c>
      <c r="F269" s="98">
        <v>492156</v>
      </c>
      <c r="G269" s="98">
        <v>0</v>
      </c>
      <c r="H269" s="98">
        <v>0</v>
      </c>
      <c r="J269" s="95"/>
    </row>
    <row r="270" spans="2:10" s="94" customFormat="1" x14ac:dyDescent="0.25">
      <c r="B270" s="87">
        <v>8</v>
      </c>
      <c r="C270" s="96" t="s">
        <v>71</v>
      </c>
      <c r="D270" s="97" t="s">
        <v>72</v>
      </c>
      <c r="E270" s="98">
        <v>62688</v>
      </c>
      <c r="F270" s="98">
        <v>62688</v>
      </c>
      <c r="G270" s="98">
        <v>0</v>
      </c>
      <c r="H270" s="98">
        <v>0</v>
      </c>
      <c r="J270" s="95"/>
    </row>
    <row r="271" spans="2:10" s="94" customFormat="1" x14ac:dyDescent="0.25">
      <c r="B271" s="87">
        <v>9</v>
      </c>
      <c r="C271" s="96" t="s">
        <v>73</v>
      </c>
      <c r="D271" s="97" t="s">
        <v>74</v>
      </c>
      <c r="E271" s="98">
        <v>0</v>
      </c>
      <c r="F271" s="98">
        <v>0</v>
      </c>
      <c r="G271" s="98">
        <v>0</v>
      </c>
      <c r="H271" s="98">
        <v>0</v>
      </c>
      <c r="J271" s="95"/>
    </row>
    <row r="272" spans="2:10" s="94" customFormat="1" x14ac:dyDescent="0.25">
      <c r="B272" s="87">
        <v>10</v>
      </c>
      <c r="C272" s="96" t="s">
        <v>75</v>
      </c>
      <c r="D272" s="97" t="s">
        <v>76</v>
      </c>
      <c r="E272" s="98">
        <v>0</v>
      </c>
      <c r="F272" s="98">
        <v>0</v>
      </c>
      <c r="G272" s="98">
        <v>0</v>
      </c>
      <c r="H272" s="98">
        <v>0</v>
      </c>
      <c r="J272" s="95"/>
    </row>
    <row r="273" spans="2:10" x14ac:dyDescent="0.25">
      <c r="B273" s="87">
        <v>11</v>
      </c>
      <c r="C273" s="96" t="s">
        <v>77</v>
      </c>
      <c r="D273" s="97" t="s">
        <v>78</v>
      </c>
      <c r="E273" s="98">
        <v>0</v>
      </c>
      <c r="F273" s="98">
        <v>0</v>
      </c>
      <c r="G273" s="98">
        <v>0</v>
      </c>
      <c r="H273" s="98">
        <v>0</v>
      </c>
    </row>
    <row r="274" spans="2:10" x14ac:dyDescent="0.25">
      <c r="B274" s="87">
        <v>12</v>
      </c>
      <c r="C274" s="96" t="s">
        <v>79</v>
      </c>
      <c r="D274" s="97" t="s">
        <v>80</v>
      </c>
      <c r="E274" s="98">
        <v>0</v>
      </c>
      <c r="F274" s="98">
        <v>0</v>
      </c>
      <c r="G274" s="98">
        <v>0</v>
      </c>
      <c r="H274" s="98">
        <v>0</v>
      </c>
    </row>
    <row r="275" spans="2:10" x14ac:dyDescent="0.25">
      <c r="B275" s="87">
        <v>13</v>
      </c>
      <c r="C275" s="96" t="s">
        <v>81</v>
      </c>
      <c r="D275" s="97" t="s">
        <v>82</v>
      </c>
      <c r="E275" s="98">
        <v>0</v>
      </c>
      <c r="F275" s="98">
        <v>0</v>
      </c>
      <c r="G275" s="98">
        <v>0</v>
      </c>
      <c r="H275" s="98">
        <v>0</v>
      </c>
    </row>
    <row r="276" spans="2:10" s="94" customFormat="1" x14ac:dyDescent="0.25">
      <c r="B276" s="87">
        <v>14</v>
      </c>
      <c r="C276" s="96" t="s">
        <v>83</v>
      </c>
      <c r="D276" s="97" t="s">
        <v>84</v>
      </c>
      <c r="E276" s="98">
        <v>0</v>
      </c>
      <c r="F276" s="98">
        <v>0</v>
      </c>
      <c r="G276" s="98">
        <v>0</v>
      </c>
      <c r="H276" s="98">
        <v>0</v>
      </c>
      <c r="J276" s="95"/>
    </row>
    <row r="277" spans="2:10" x14ac:dyDescent="0.25">
      <c r="B277" s="87">
        <v>15</v>
      </c>
      <c r="C277" s="96" t="s">
        <v>85</v>
      </c>
      <c r="D277" s="99" t="s">
        <v>86</v>
      </c>
      <c r="E277" s="98">
        <v>0</v>
      </c>
      <c r="F277" s="98">
        <v>0</v>
      </c>
      <c r="G277" s="98">
        <v>0</v>
      </c>
      <c r="H277" s="98">
        <v>0</v>
      </c>
    </row>
    <row r="278" spans="2:10" x14ac:dyDescent="0.25">
      <c r="B278" s="87">
        <v>16</v>
      </c>
      <c r="C278" s="100" t="s">
        <v>87</v>
      </c>
      <c r="D278" s="101" t="s">
        <v>88</v>
      </c>
      <c r="E278" s="93">
        <v>0</v>
      </c>
      <c r="F278" s="93">
        <v>0</v>
      </c>
      <c r="G278" s="93">
        <v>0</v>
      </c>
      <c r="H278" s="93">
        <v>0</v>
      </c>
    </row>
    <row r="279" spans="2:10" x14ac:dyDescent="0.25">
      <c r="B279" s="87">
        <v>17</v>
      </c>
      <c r="C279" s="96" t="s">
        <v>89</v>
      </c>
      <c r="D279" s="97" t="s">
        <v>90</v>
      </c>
      <c r="E279" s="98">
        <v>0</v>
      </c>
      <c r="F279" s="98">
        <v>0</v>
      </c>
      <c r="G279" s="98">
        <v>0</v>
      </c>
      <c r="H279" s="98">
        <v>0</v>
      </c>
    </row>
    <row r="280" spans="2:10" x14ac:dyDescent="0.25">
      <c r="B280" s="87">
        <v>18</v>
      </c>
      <c r="C280" s="96" t="s">
        <v>91</v>
      </c>
      <c r="D280" s="97" t="s">
        <v>92</v>
      </c>
      <c r="E280" s="98">
        <v>0</v>
      </c>
      <c r="F280" s="98">
        <v>0</v>
      </c>
      <c r="G280" s="98">
        <v>0</v>
      </c>
      <c r="H280" s="98">
        <v>0</v>
      </c>
    </row>
    <row r="281" spans="2:10" x14ac:dyDescent="0.25">
      <c r="B281" s="87">
        <v>19</v>
      </c>
      <c r="C281" s="96" t="s">
        <v>93</v>
      </c>
      <c r="D281" s="97" t="s">
        <v>94</v>
      </c>
      <c r="E281" s="98">
        <v>0</v>
      </c>
      <c r="F281" s="98">
        <v>0</v>
      </c>
      <c r="G281" s="98">
        <v>0</v>
      </c>
      <c r="H281" s="98">
        <v>0</v>
      </c>
    </row>
    <row r="282" spans="2:10" x14ac:dyDescent="0.25">
      <c r="B282" s="87">
        <v>20</v>
      </c>
      <c r="C282" s="91" t="s">
        <v>95</v>
      </c>
      <c r="D282" s="92" t="s">
        <v>96</v>
      </c>
      <c r="E282" s="102">
        <v>0</v>
      </c>
      <c r="F282" s="93">
        <v>0</v>
      </c>
      <c r="G282" s="93">
        <v>0</v>
      </c>
      <c r="H282" s="93">
        <v>0</v>
      </c>
    </row>
    <row r="283" spans="2:10" x14ac:dyDescent="0.25">
      <c r="B283" s="87">
        <v>21</v>
      </c>
      <c r="C283" s="91" t="s">
        <v>97</v>
      </c>
      <c r="D283" s="92" t="s">
        <v>98</v>
      </c>
      <c r="E283" s="102">
        <v>0</v>
      </c>
      <c r="F283" s="102">
        <v>0</v>
      </c>
      <c r="G283" s="102">
        <v>0</v>
      </c>
      <c r="H283" s="102">
        <v>0</v>
      </c>
    </row>
    <row r="284" spans="2:10" x14ac:dyDescent="0.25">
      <c r="B284" s="87">
        <v>22</v>
      </c>
      <c r="C284" s="96" t="s">
        <v>99</v>
      </c>
      <c r="D284" s="97" t="s">
        <v>100</v>
      </c>
      <c r="E284" s="98">
        <v>0</v>
      </c>
      <c r="F284" s="98">
        <v>0</v>
      </c>
      <c r="G284" s="98">
        <v>0</v>
      </c>
      <c r="H284" s="98">
        <v>0</v>
      </c>
    </row>
    <row r="285" spans="2:10" x14ac:dyDescent="0.25">
      <c r="B285" s="87">
        <v>23</v>
      </c>
      <c r="C285" s="96" t="s">
        <v>101</v>
      </c>
      <c r="D285" s="97" t="s">
        <v>102</v>
      </c>
      <c r="E285" s="98">
        <v>0</v>
      </c>
      <c r="F285" s="98">
        <v>0</v>
      </c>
      <c r="G285" s="98">
        <v>0</v>
      </c>
      <c r="H285" s="98">
        <v>0</v>
      </c>
    </row>
    <row r="286" spans="2:10" x14ac:dyDescent="0.25">
      <c r="B286" s="87">
        <v>24</v>
      </c>
      <c r="C286" s="96" t="s">
        <v>103</v>
      </c>
      <c r="D286" s="97" t="s">
        <v>104</v>
      </c>
      <c r="E286" s="98">
        <v>0</v>
      </c>
      <c r="F286" s="98">
        <v>0</v>
      </c>
      <c r="G286" s="98">
        <v>0</v>
      </c>
      <c r="H286" s="98">
        <v>0</v>
      </c>
    </row>
    <row r="287" spans="2:10" x14ac:dyDescent="0.25">
      <c r="B287" s="87">
        <v>25</v>
      </c>
      <c r="C287" s="91" t="s">
        <v>105</v>
      </c>
      <c r="D287" s="92" t="s">
        <v>106</v>
      </c>
      <c r="E287" s="102">
        <v>0</v>
      </c>
      <c r="F287" s="102">
        <v>0</v>
      </c>
      <c r="G287" s="102">
        <v>0</v>
      </c>
      <c r="H287" s="102">
        <v>0</v>
      </c>
    </row>
    <row r="288" spans="2:10" x14ac:dyDescent="0.25">
      <c r="B288" s="87">
        <v>26</v>
      </c>
      <c r="C288" s="96" t="s">
        <v>107</v>
      </c>
      <c r="D288" s="97" t="s">
        <v>108</v>
      </c>
      <c r="E288" s="98">
        <v>0</v>
      </c>
      <c r="F288" s="98">
        <v>0</v>
      </c>
      <c r="G288" s="98">
        <v>0</v>
      </c>
      <c r="H288" s="98">
        <v>0</v>
      </c>
    </row>
    <row r="289" spans="2:10" x14ac:dyDescent="0.25">
      <c r="B289" s="87">
        <v>27</v>
      </c>
      <c r="C289" s="96" t="s">
        <v>109</v>
      </c>
      <c r="D289" s="97" t="s">
        <v>110</v>
      </c>
      <c r="E289" s="98">
        <v>0</v>
      </c>
      <c r="F289" s="98">
        <v>0</v>
      </c>
      <c r="G289" s="98">
        <v>0</v>
      </c>
      <c r="H289" s="98">
        <v>0</v>
      </c>
    </row>
    <row r="290" spans="2:10" x14ac:dyDescent="0.25">
      <c r="B290" s="87">
        <v>28</v>
      </c>
      <c r="C290" s="96" t="s">
        <v>111</v>
      </c>
      <c r="D290" s="97" t="s">
        <v>112</v>
      </c>
      <c r="E290" s="98">
        <v>0</v>
      </c>
      <c r="F290" s="98">
        <v>0</v>
      </c>
      <c r="G290" s="98">
        <v>0</v>
      </c>
      <c r="H290" s="98">
        <v>0</v>
      </c>
    </row>
    <row r="291" spans="2:10" s="94" customFormat="1" x14ac:dyDescent="0.25">
      <c r="B291" s="87">
        <v>29</v>
      </c>
      <c r="C291" s="91" t="s">
        <v>113</v>
      </c>
      <c r="D291" s="92" t="s">
        <v>114</v>
      </c>
      <c r="E291" s="102">
        <v>0</v>
      </c>
      <c r="F291" s="93">
        <v>0</v>
      </c>
      <c r="G291" s="93">
        <v>0</v>
      </c>
      <c r="H291" s="93">
        <v>0</v>
      </c>
      <c r="J291" s="95"/>
    </row>
    <row r="292" spans="2:10" s="94" customFormat="1" x14ac:dyDescent="0.25">
      <c r="B292" s="87">
        <v>30</v>
      </c>
      <c r="C292" s="91" t="s">
        <v>115</v>
      </c>
      <c r="D292" s="101" t="s">
        <v>116</v>
      </c>
      <c r="E292" s="102">
        <v>0</v>
      </c>
      <c r="F292" s="93">
        <v>0</v>
      </c>
      <c r="G292" s="93">
        <v>0</v>
      </c>
      <c r="H292" s="93">
        <v>0</v>
      </c>
      <c r="J292" s="95"/>
    </row>
    <row r="293" spans="2:10" s="94" customFormat="1" x14ac:dyDescent="0.25">
      <c r="B293" s="87">
        <v>31</v>
      </c>
      <c r="C293" s="88" t="s">
        <v>117</v>
      </c>
      <c r="D293" s="103" t="s">
        <v>118</v>
      </c>
      <c r="E293" s="102">
        <v>554844</v>
      </c>
      <c r="F293" s="102">
        <v>554844</v>
      </c>
      <c r="G293" s="102">
        <v>0</v>
      </c>
      <c r="H293" s="102">
        <v>0</v>
      </c>
      <c r="J293" s="95"/>
    </row>
    <row r="294" spans="2:10" s="94" customFormat="1" x14ac:dyDescent="0.25">
      <c r="B294" s="87">
        <v>32</v>
      </c>
      <c r="C294" s="88" t="s">
        <v>119</v>
      </c>
      <c r="D294" s="103" t="s">
        <v>120</v>
      </c>
      <c r="E294" s="102">
        <v>0</v>
      </c>
      <c r="F294" s="102">
        <v>0</v>
      </c>
      <c r="G294" s="102">
        <v>0</v>
      </c>
      <c r="H294" s="102">
        <v>0</v>
      </c>
      <c r="J294" s="95"/>
    </row>
    <row r="295" spans="2:10" s="94" customFormat="1" x14ac:dyDescent="0.25">
      <c r="B295" s="87">
        <v>33</v>
      </c>
      <c r="C295" s="96" t="s">
        <v>121</v>
      </c>
      <c r="D295" s="97" t="s">
        <v>122</v>
      </c>
      <c r="E295" s="98">
        <v>0</v>
      </c>
      <c r="F295" s="98">
        <v>0</v>
      </c>
      <c r="G295" s="98">
        <v>0</v>
      </c>
      <c r="H295" s="98">
        <v>0</v>
      </c>
      <c r="J295" s="95"/>
    </row>
    <row r="296" spans="2:10" s="94" customFormat="1" x14ac:dyDescent="0.25">
      <c r="B296" s="87">
        <v>34</v>
      </c>
      <c r="C296" s="96" t="s">
        <v>123</v>
      </c>
      <c r="D296" s="99" t="s">
        <v>124</v>
      </c>
      <c r="E296" s="98">
        <v>0</v>
      </c>
      <c r="F296" s="98">
        <v>0</v>
      </c>
      <c r="G296" s="98">
        <v>0</v>
      </c>
      <c r="H296" s="98">
        <v>0</v>
      </c>
      <c r="J296" s="95"/>
    </row>
    <row r="297" spans="2:10" x14ac:dyDescent="0.25">
      <c r="B297" s="87">
        <v>35</v>
      </c>
      <c r="C297" s="104" t="s">
        <v>125</v>
      </c>
      <c r="D297" s="99" t="s">
        <v>126</v>
      </c>
      <c r="E297" s="105">
        <v>0</v>
      </c>
      <c r="F297" s="98">
        <v>0</v>
      </c>
      <c r="G297" s="98">
        <v>0</v>
      </c>
      <c r="H297" s="98">
        <v>0</v>
      </c>
    </row>
    <row r="298" spans="2:10" x14ac:dyDescent="0.25">
      <c r="B298" s="87">
        <v>36</v>
      </c>
      <c r="C298" s="88" t="s">
        <v>127</v>
      </c>
      <c r="D298" s="106" t="s">
        <v>128</v>
      </c>
      <c r="E298" s="102">
        <v>554844</v>
      </c>
      <c r="F298" s="102">
        <v>554844</v>
      </c>
      <c r="G298" s="102">
        <v>0</v>
      </c>
      <c r="H298" s="102">
        <v>0</v>
      </c>
    </row>
    <row r="299" spans="2:10" s="78" customFormat="1" ht="15.6" x14ac:dyDescent="0.25">
      <c r="C299" s="80"/>
      <c r="E299" s="83"/>
      <c r="F299" s="83"/>
      <c r="G299" s="83"/>
      <c r="H299" s="83"/>
      <c r="J299" s="80"/>
    </row>
    <row r="300" spans="2:10" s="78" customFormat="1" ht="15.6" x14ac:dyDescent="0.25">
      <c r="C300" s="80"/>
      <c r="E300" s="83"/>
      <c r="F300" s="83"/>
      <c r="G300" s="83"/>
      <c r="H300" s="83"/>
      <c r="J300" s="80"/>
    </row>
    <row r="301" spans="2:10" s="78" customFormat="1" ht="15.6" x14ac:dyDescent="0.25">
      <c r="B301" s="147" t="s">
        <v>12</v>
      </c>
      <c r="C301" s="147"/>
      <c r="D301" s="147"/>
      <c r="E301" s="147"/>
      <c r="F301" s="147"/>
      <c r="G301" s="147"/>
      <c r="H301" s="147"/>
      <c r="J301" s="80"/>
    </row>
    <row r="302" spans="2:10" s="109" customFormat="1" ht="15.6" x14ac:dyDescent="0.3">
      <c r="B302" s="108" t="s">
        <v>162</v>
      </c>
      <c r="C302" s="108"/>
      <c r="D302" s="108"/>
      <c r="E302" s="108"/>
      <c r="F302" s="82"/>
      <c r="G302" s="82"/>
      <c r="H302" s="82"/>
      <c r="J302" s="122">
        <v>503</v>
      </c>
    </row>
    <row r="303" spans="2:10" s="78" customFormat="1" ht="15.6" x14ac:dyDescent="0.25">
      <c r="C303" s="80"/>
      <c r="E303" s="83"/>
      <c r="F303" s="83"/>
      <c r="G303" s="83"/>
      <c r="H303" s="83"/>
      <c r="J303" s="80"/>
    </row>
    <row r="304" spans="2:10" s="85" customFormat="1" x14ac:dyDescent="0.25">
      <c r="B304" s="84"/>
      <c r="C304" s="84" t="s">
        <v>47</v>
      </c>
      <c r="D304" s="84" t="s">
        <v>48</v>
      </c>
      <c r="E304" s="84" t="s">
        <v>49</v>
      </c>
      <c r="F304" s="84" t="s">
        <v>50</v>
      </c>
      <c r="G304" s="84" t="s">
        <v>51</v>
      </c>
      <c r="H304" s="84" t="s">
        <v>52</v>
      </c>
      <c r="J304" s="86"/>
    </row>
    <row r="305" spans="2:16" s="74" customFormat="1" ht="26.4" x14ac:dyDescent="0.25">
      <c r="B305" s="87">
        <v>1</v>
      </c>
      <c r="C305" s="88" t="s">
        <v>53</v>
      </c>
      <c r="D305" s="89" t="s">
        <v>54</v>
      </c>
      <c r="E305" s="89" t="s">
        <v>55</v>
      </c>
      <c r="F305" s="90" t="s">
        <v>56</v>
      </c>
      <c r="G305" s="90" t="s">
        <v>57</v>
      </c>
      <c r="H305" s="90" t="s">
        <v>58</v>
      </c>
    </row>
    <row r="306" spans="2:16" s="94" customFormat="1" x14ac:dyDescent="0.25">
      <c r="B306" s="87">
        <v>2</v>
      </c>
      <c r="C306" s="100" t="s">
        <v>117</v>
      </c>
      <c r="D306" s="111" t="s">
        <v>130</v>
      </c>
      <c r="E306" s="93">
        <v>7522970</v>
      </c>
      <c r="F306" s="93">
        <v>7522970</v>
      </c>
      <c r="G306" s="93">
        <v>0</v>
      </c>
      <c r="H306" s="93">
        <v>0</v>
      </c>
      <c r="J306" s="74"/>
      <c r="K306" s="72"/>
      <c r="L306" s="72"/>
      <c r="M306" s="72"/>
      <c r="N306" s="72"/>
      <c r="O306" s="72"/>
      <c r="P306" s="72"/>
    </row>
    <row r="307" spans="2:16" x14ac:dyDescent="0.25">
      <c r="B307" s="87">
        <v>3</v>
      </c>
      <c r="C307" s="96" t="s">
        <v>131</v>
      </c>
      <c r="D307" s="112" t="s">
        <v>132</v>
      </c>
      <c r="E307" s="98">
        <v>5961604</v>
      </c>
      <c r="F307" s="98">
        <v>5961604</v>
      </c>
      <c r="G307" s="98">
        <v>0</v>
      </c>
      <c r="H307" s="98">
        <v>0</v>
      </c>
    </row>
    <row r="308" spans="2:16" x14ac:dyDescent="0.25">
      <c r="B308" s="87">
        <v>4</v>
      </c>
      <c r="C308" s="96" t="s">
        <v>133</v>
      </c>
      <c r="D308" s="112" t="s">
        <v>134</v>
      </c>
      <c r="E308" s="98">
        <v>786466</v>
      </c>
      <c r="F308" s="98">
        <v>786466</v>
      </c>
      <c r="G308" s="98">
        <v>0</v>
      </c>
      <c r="H308" s="98">
        <v>0</v>
      </c>
    </row>
    <row r="309" spans="2:16" x14ac:dyDescent="0.25">
      <c r="B309" s="87">
        <v>5</v>
      </c>
      <c r="C309" s="96" t="s">
        <v>135</v>
      </c>
      <c r="D309" s="112" t="s">
        <v>136</v>
      </c>
      <c r="E309" s="98">
        <v>774900</v>
      </c>
      <c r="F309" s="98">
        <v>774900</v>
      </c>
      <c r="G309" s="98">
        <v>0</v>
      </c>
      <c r="H309" s="98">
        <v>0</v>
      </c>
    </row>
    <row r="310" spans="2:16" x14ac:dyDescent="0.25">
      <c r="B310" s="87">
        <v>6</v>
      </c>
      <c r="C310" s="96" t="s">
        <v>137</v>
      </c>
      <c r="D310" s="112" t="s">
        <v>138</v>
      </c>
      <c r="E310" s="98">
        <v>0</v>
      </c>
      <c r="F310" s="98">
        <v>0</v>
      </c>
      <c r="G310" s="98">
        <v>0</v>
      </c>
      <c r="H310" s="98">
        <v>0</v>
      </c>
    </row>
    <row r="311" spans="2:16" x14ac:dyDescent="0.25">
      <c r="B311" s="87">
        <v>7</v>
      </c>
      <c r="C311" s="96" t="s">
        <v>139</v>
      </c>
      <c r="D311" s="112" t="s">
        <v>140</v>
      </c>
      <c r="E311" s="98">
        <v>0</v>
      </c>
      <c r="F311" s="98">
        <v>0</v>
      </c>
      <c r="G311" s="98">
        <v>0</v>
      </c>
      <c r="H311" s="98">
        <v>0</v>
      </c>
    </row>
    <row r="312" spans="2:16" x14ac:dyDescent="0.25">
      <c r="B312" s="87">
        <v>8</v>
      </c>
      <c r="C312" s="100" t="s">
        <v>119</v>
      </c>
      <c r="D312" s="111" t="s">
        <v>141</v>
      </c>
      <c r="E312" s="93">
        <v>190000</v>
      </c>
      <c r="F312" s="93">
        <v>190000</v>
      </c>
      <c r="G312" s="93">
        <v>0</v>
      </c>
      <c r="H312" s="93">
        <v>0</v>
      </c>
    </row>
    <row r="313" spans="2:16" s="94" customFormat="1" x14ac:dyDescent="0.25">
      <c r="B313" s="87">
        <v>9</v>
      </c>
      <c r="C313" s="96" t="s">
        <v>142</v>
      </c>
      <c r="D313" s="112" t="s">
        <v>143</v>
      </c>
      <c r="E313" s="98">
        <v>190000</v>
      </c>
      <c r="F313" s="98">
        <v>190000</v>
      </c>
      <c r="G313" s="98">
        <v>0</v>
      </c>
      <c r="H313" s="98">
        <v>0</v>
      </c>
      <c r="J313" s="74"/>
      <c r="K313" s="72"/>
      <c r="L313" s="72"/>
      <c r="M313" s="72"/>
      <c r="N313" s="72"/>
      <c r="O313" s="72"/>
      <c r="P313" s="72"/>
    </row>
    <row r="314" spans="2:16" x14ac:dyDescent="0.25">
      <c r="B314" s="87">
        <v>10</v>
      </c>
      <c r="C314" s="96" t="s">
        <v>142</v>
      </c>
      <c r="D314" s="112" t="s">
        <v>144</v>
      </c>
      <c r="E314" s="98">
        <v>0</v>
      </c>
      <c r="F314" s="98">
        <v>0</v>
      </c>
      <c r="G314" s="98">
        <v>0</v>
      </c>
      <c r="H314" s="98">
        <v>0</v>
      </c>
    </row>
    <row r="315" spans="2:16" x14ac:dyDescent="0.25">
      <c r="B315" s="87">
        <v>11</v>
      </c>
      <c r="C315" s="96" t="s">
        <v>145</v>
      </c>
      <c r="D315" s="112" t="s">
        <v>146</v>
      </c>
      <c r="E315" s="98">
        <v>0</v>
      </c>
      <c r="F315" s="98">
        <v>0</v>
      </c>
      <c r="G315" s="98">
        <v>0</v>
      </c>
      <c r="H315" s="98">
        <v>0</v>
      </c>
    </row>
    <row r="316" spans="2:16" x14ac:dyDescent="0.25">
      <c r="B316" s="87">
        <v>12</v>
      </c>
      <c r="C316" s="96" t="s">
        <v>145</v>
      </c>
      <c r="D316" s="112" t="s">
        <v>147</v>
      </c>
      <c r="E316" s="98">
        <v>0</v>
      </c>
      <c r="F316" s="98">
        <v>0</v>
      </c>
      <c r="G316" s="98">
        <v>0</v>
      </c>
      <c r="H316" s="98">
        <v>0</v>
      </c>
    </row>
    <row r="317" spans="2:16" x14ac:dyDescent="0.25">
      <c r="B317" s="87">
        <v>13</v>
      </c>
      <c r="C317" s="96" t="s">
        <v>148</v>
      </c>
      <c r="D317" s="99" t="s">
        <v>149</v>
      </c>
      <c r="E317" s="98">
        <v>0</v>
      </c>
      <c r="F317" s="98">
        <v>0</v>
      </c>
      <c r="G317" s="98">
        <v>0</v>
      </c>
      <c r="H317" s="98">
        <v>0</v>
      </c>
    </row>
    <row r="318" spans="2:16" x14ac:dyDescent="0.25">
      <c r="B318" s="87">
        <v>14</v>
      </c>
      <c r="C318" s="88" t="s">
        <v>127</v>
      </c>
      <c r="D318" s="103" t="s">
        <v>150</v>
      </c>
      <c r="E318" s="102">
        <v>0</v>
      </c>
      <c r="F318" s="102">
        <v>0</v>
      </c>
      <c r="G318" s="102">
        <v>0</v>
      </c>
      <c r="H318" s="102">
        <v>0</v>
      </c>
    </row>
    <row r="319" spans="2:16" s="85" customFormat="1" x14ac:dyDescent="0.25">
      <c r="B319" s="87">
        <v>15</v>
      </c>
      <c r="C319" s="88" t="s">
        <v>151</v>
      </c>
      <c r="D319" s="106" t="s">
        <v>152</v>
      </c>
      <c r="E319" s="102">
        <v>7712970</v>
      </c>
      <c r="F319" s="102">
        <v>7712970</v>
      </c>
      <c r="G319" s="102">
        <v>0</v>
      </c>
      <c r="H319" s="102">
        <v>0</v>
      </c>
      <c r="J319" s="86"/>
    </row>
    <row r="321" spans="2:10" s="75" customFormat="1" ht="15.6" x14ac:dyDescent="0.25">
      <c r="C321" s="77"/>
      <c r="D321" s="77"/>
      <c r="E321" s="77"/>
      <c r="F321" s="77"/>
      <c r="G321" s="77"/>
      <c r="H321" s="77"/>
      <c r="J321" s="76"/>
    </row>
    <row r="322" spans="2:10" s="78" customFormat="1" ht="15.6" x14ac:dyDescent="0.25">
      <c r="B322" s="147" t="s">
        <v>44</v>
      </c>
      <c r="C322" s="147"/>
      <c r="D322" s="147"/>
      <c r="E322" s="147"/>
      <c r="F322" s="147"/>
      <c r="G322" s="147"/>
      <c r="H322" s="147"/>
      <c r="J322" s="80"/>
    </row>
    <row r="323" spans="2:10" s="78" customFormat="1" ht="15.6" x14ac:dyDescent="0.25">
      <c r="B323" s="147" t="s">
        <v>13</v>
      </c>
      <c r="C323" s="147"/>
      <c r="D323" s="147"/>
      <c r="E323" s="147"/>
      <c r="F323" s="147"/>
      <c r="G323" s="147"/>
      <c r="H323" s="147"/>
      <c r="J323" s="80"/>
    </row>
    <row r="324" spans="2:10" s="78" customFormat="1" ht="15.6" x14ac:dyDescent="0.25">
      <c r="B324" s="81" t="s">
        <v>163</v>
      </c>
      <c r="C324" s="81"/>
      <c r="D324" s="81"/>
      <c r="E324" s="81"/>
      <c r="F324" s="82"/>
      <c r="G324" s="82"/>
      <c r="H324" s="82"/>
      <c r="J324" s="123">
        <v>104</v>
      </c>
    </row>
    <row r="325" spans="2:10" s="78" customFormat="1" ht="15.6" x14ac:dyDescent="0.25">
      <c r="C325" s="80"/>
      <c r="E325" s="83"/>
      <c r="F325" s="83"/>
      <c r="G325" s="83"/>
      <c r="H325" s="83"/>
      <c r="J325" s="80"/>
    </row>
    <row r="326" spans="2:10" s="85" customFormat="1" x14ac:dyDescent="0.25">
      <c r="B326" s="84"/>
      <c r="C326" s="84" t="s">
        <v>47</v>
      </c>
      <c r="D326" s="84" t="s">
        <v>48</v>
      </c>
      <c r="E326" s="84" t="s">
        <v>49</v>
      </c>
      <c r="F326" s="84" t="s">
        <v>50</v>
      </c>
      <c r="G326" s="84" t="s">
        <v>51</v>
      </c>
      <c r="H326" s="84" t="s">
        <v>52</v>
      </c>
      <c r="J326" s="86"/>
    </row>
    <row r="327" spans="2:10" ht="26.4" x14ac:dyDescent="0.25">
      <c r="B327" s="87">
        <v>1</v>
      </c>
      <c r="C327" s="88" t="s">
        <v>53</v>
      </c>
      <c r="D327" s="89" t="s">
        <v>54</v>
      </c>
      <c r="E327" s="89" t="s">
        <v>55</v>
      </c>
      <c r="F327" s="90" t="s">
        <v>56</v>
      </c>
      <c r="G327" s="90" t="s">
        <v>57</v>
      </c>
      <c r="H327" s="90" t="s">
        <v>58</v>
      </c>
    </row>
    <row r="328" spans="2:10" s="94" customFormat="1" x14ac:dyDescent="0.25">
      <c r="B328" s="87">
        <v>2</v>
      </c>
      <c r="C328" s="91" t="s">
        <v>59</v>
      </c>
      <c r="D328" s="92" t="s">
        <v>60</v>
      </c>
      <c r="E328" s="93">
        <v>0</v>
      </c>
      <c r="F328" s="93">
        <v>0</v>
      </c>
      <c r="G328" s="93">
        <v>0</v>
      </c>
      <c r="H328" s="93">
        <v>0</v>
      </c>
      <c r="J328" s="95"/>
    </row>
    <row r="329" spans="2:10" s="94" customFormat="1" x14ac:dyDescent="0.25">
      <c r="B329" s="87">
        <v>3</v>
      </c>
      <c r="C329" s="96" t="s">
        <v>61</v>
      </c>
      <c r="D329" s="97" t="s">
        <v>62</v>
      </c>
      <c r="E329" s="98">
        <v>0</v>
      </c>
      <c r="F329" s="98">
        <v>0</v>
      </c>
      <c r="G329" s="98">
        <v>0</v>
      </c>
      <c r="H329" s="98">
        <v>0</v>
      </c>
      <c r="J329" s="95"/>
    </row>
    <row r="330" spans="2:10" s="94" customFormat="1" x14ac:dyDescent="0.25">
      <c r="B330" s="87">
        <v>4</v>
      </c>
      <c r="C330" s="96" t="s">
        <v>63</v>
      </c>
      <c r="D330" s="97" t="s">
        <v>64</v>
      </c>
      <c r="E330" s="98">
        <v>0</v>
      </c>
      <c r="F330" s="98">
        <v>0</v>
      </c>
      <c r="G330" s="98">
        <v>0</v>
      </c>
      <c r="H330" s="98">
        <v>0</v>
      </c>
      <c r="J330" s="95"/>
    </row>
    <row r="331" spans="2:10" s="94" customFormat="1" x14ac:dyDescent="0.25">
      <c r="B331" s="87">
        <v>5</v>
      </c>
      <c r="C331" s="96" t="s">
        <v>65</v>
      </c>
      <c r="D331" s="97" t="s">
        <v>66</v>
      </c>
      <c r="E331" s="98">
        <v>0</v>
      </c>
      <c r="F331" s="98">
        <v>0</v>
      </c>
      <c r="G331" s="98">
        <v>0</v>
      </c>
      <c r="H331" s="98">
        <v>0</v>
      </c>
      <c r="J331" s="95"/>
    </row>
    <row r="332" spans="2:10" s="94" customFormat="1" x14ac:dyDescent="0.25">
      <c r="B332" s="87">
        <v>6</v>
      </c>
      <c r="C332" s="96" t="s">
        <v>67</v>
      </c>
      <c r="D332" s="97" t="s">
        <v>68</v>
      </c>
      <c r="E332" s="98">
        <v>0</v>
      </c>
      <c r="F332" s="98">
        <v>0</v>
      </c>
      <c r="G332" s="98">
        <v>0</v>
      </c>
      <c r="H332" s="98">
        <v>0</v>
      </c>
      <c r="J332" s="95"/>
    </row>
    <row r="333" spans="2:10" s="94" customFormat="1" x14ac:dyDescent="0.25">
      <c r="B333" s="87">
        <v>7</v>
      </c>
      <c r="C333" s="96" t="s">
        <v>69</v>
      </c>
      <c r="D333" s="97" t="s">
        <v>70</v>
      </c>
      <c r="E333" s="98">
        <v>0</v>
      </c>
      <c r="F333" s="98">
        <v>0</v>
      </c>
      <c r="G333" s="98">
        <v>0</v>
      </c>
      <c r="H333" s="98">
        <v>0</v>
      </c>
      <c r="J333" s="95"/>
    </row>
    <row r="334" spans="2:10" s="94" customFormat="1" x14ac:dyDescent="0.25">
      <c r="B334" s="87">
        <v>8</v>
      </c>
      <c r="C334" s="96" t="s">
        <v>71</v>
      </c>
      <c r="D334" s="97" t="s">
        <v>72</v>
      </c>
      <c r="E334" s="98">
        <v>0</v>
      </c>
      <c r="F334" s="98">
        <v>0</v>
      </c>
      <c r="G334" s="98">
        <v>0</v>
      </c>
      <c r="H334" s="98">
        <v>0</v>
      </c>
      <c r="J334" s="95"/>
    </row>
    <row r="335" spans="2:10" s="94" customFormat="1" x14ac:dyDescent="0.25">
      <c r="B335" s="87">
        <v>9</v>
      </c>
      <c r="C335" s="96" t="s">
        <v>73</v>
      </c>
      <c r="D335" s="97" t="s">
        <v>74</v>
      </c>
      <c r="E335" s="98">
        <v>0</v>
      </c>
      <c r="F335" s="98">
        <v>0</v>
      </c>
      <c r="G335" s="98">
        <v>0</v>
      </c>
      <c r="H335" s="98">
        <v>0</v>
      </c>
      <c r="J335" s="95"/>
    </row>
    <row r="336" spans="2:10" s="94" customFormat="1" x14ac:dyDescent="0.25">
      <c r="B336" s="87">
        <v>10</v>
      </c>
      <c r="C336" s="96" t="s">
        <v>75</v>
      </c>
      <c r="D336" s="97" t="s">
        <v>76</v>
      </c>
      <c r="E336" s="98">
        <v>0</v>
      </c>
      <c r="F336" s="98">
        <v>0</v>
      </c>
      <c r="G336" s="98">
        <v>0</v>
      </c>
      <c r="H336" s="98">
        <v>0</v>
      </c>
      <c r="J336" s="95"/>
    </row>
    <row r="337" spans="2:10" x14ac:dyDescent="0.25">
      <c r="B337" s="87">
        <v>11</v>
      </c>
      <c r="C337" s="96" t="s">
        <v>77</v>
      </c>
      <c r="D337" s="97" t="s">
        <v>78</v>
      </c>
      <c r="E337" s="98">
        <v>0</v>
      </c>
      <c r="F337" s="98">
        <v>0</v>
      </c>
      <c r="G337" s="98">
        <v>0</v>
      </c>
      <c r="H337" s="98">
        <v>0</v>
      </c>
    </row>
    <row r="338" spans="2:10" x14ac:dyDescent="0.25">
      <c r="B338" s="87">
        <v>12</v>
      </c>
      <c r="C338" s="96" t="s">
        <v>79</v>
      </c>
      <c r="D338" s="97" t="s">
        <v>80</v>
      </c>
      <c r="E338" s="98">
        <v>0</v>
      </c>
      <c r="F338" s="98">
        <v>0</v>
      </c>
      <c r="G338" s="98">
        <v>0</v>
      </c>
      <c r="H338" s="98">
        <v>0</v>
      </c>
    </row>
    <row r="339" spans="2:10" x14ac:dyDescent="0.25">
      <c r="B339" s="87">
        <v>13</v>
      </c>
      <c r="C339" s="96" t="s">
        <v>81</v>
      </c>
      <c r="D339" s="97" t="s">
        <v>82</v>
      </c>
      <c r="E339" s="98">
        <v>0</v>
      </c>
      <c r="F339" s="98">
        <v>0</v>
      </c>
      <c r="G339" s="98">
        <v>0</v>
      </c>
      <c r="H339" s="98">
        <v>0</v>
      </c>
    </row>
    <row r="340" spans="2:10" s="94" customFormat="1" x14ac:dyDescent="0.25">
      <c r="B340" s="87">
        <v>14</v>
      </c>
      <c r="C340" s="96" t="s">
        <v>83</v>
      </c>
      <c r="D340" s="97" t="s">
        <v>84</v>
      </c>
      <c r="E340" s="98">
        <v>0</v>
      </c>
      <c r="F340" s="98">
        <v>0</v>
      </c>
      <c r="G340" s="98">
        <v>0</v>
      </c>
      <c r="H340" s="98">
        <v>0</v>
      </c>
      <c r="J340" s="95"/>
    </row>
    <row r="341" spans="2:10" x14ac:dyDescent="0.25">
      <c r="B341" s="87">
        <v>15</v>
      </c>
      <c r="C341" s="96" t="s">
        <v>85</v>
      </c>
      <c r="D341" s="99" t="s">
        <v>86</v>
      </c>
      <c r="E341" s="98">
        <v>0</v>
      </c>
      <c r="F341" s="98">
        <v>0</v>
      </c>
      <c r="G341" s="98">
        <v>0</v>
      </c>
      <c r="H341" s="98">
        <v>0</v>
      </c>
    </row>
    <row r="342" spans="2:10" x14ac:dyDescent="0.25">
      <c r="B342" s="87">
        <v>16</v>
      </c>
      <c r="C342" s="100" t="s">
        <v>87</v>
      </c>
      <c r="D342" s="101" t="s">
        <v>88</v>
      </c>
      <c r="E342" s="93">
        <v>0</v>
      </c>
      <c r="F342" s="93">
        <v>0</v>
      </c>
      <c r="G342" s="93">
        <v>0</v>
      </c>
      <c r="H342" s="93">
        <v>0</v>
      </c>
    </row>
    <row r="343" spans="2:10" x14ac:dyDescent="0.25">
      <c r="B343" s="87">
        <v>17</v>
      </c>
      <c r="C343" s="96" t="s">
        <v>89</v>
      </c>
      <c r="D343" s="97" t="s">
        <v>90</v>
      </c>
      <c r="E343" s="98">
        <v>0</v>
      </c>
      <c r="F343" s="98">
        <v>0</v>
      </c>
      <c r="G343" s="98">
        <v>0</v>
      </c>
      <c r="H343" s="98">
        <v>0</v>
      </c>
    </row>
    <row r="344" spans="2:10" x14ac:dyDescent="0.25">
      <c r="B344" s="87">
        <v>18</v>
      </c>
      <c r="C344" s="96" t="s">
        <v>91</v>
      </c>
      <c r="D344" s="97" t="s">
        <v>92</v>
      </c>
      <c r="E344" s="98">
        <v>0</v>
      </c>
      <c r="F344" s="98">
        <v>0</v>
      </c>
      <c r="G344" s="98">
        <v>0</v>
      </c>
      <c r="H344" s="98">
        <v>0</v>
      </c>
    </row>
    <row r="345" spans="2:10" x14ac:dyDescent="0.25">
      <c r="B345" s="87">
        <v>19</v>
      </c>
      <c r="C345" s="96" t="s">
        <v>93</v>
      </c>
      <c r="D345" s="97" t="s">
        <v>94</v>
      </c>
      <c r="E345" s="98">
        <v>0</v>
      </c>
      <c r="F345" s="98">
        <v>0</v>
      </c>
      <c r="G345" s="98">
        <v>0</v>
      </c>
      <c r="H345" s="98">
        <v>0</v>
      </c>
    </row>
    <row r="346" spans="2:10" x14ac:dyDescent="0.25">
      <c r="B346" s="87">
        <v>20</v>
      </c>
      <c r="C346" s="91" t="s">
        <v>95</v>
      </c>
      <c r="D346" s="92" t="s">
        <v>96</v>
      </c>
      <c r="E346" s="102">
        <v>0</v>
      </c>
      <c r="F346" s="93">
        <v>0</v>
      </c>
      <c r="G346" s="93">
        <v>0</v>
      </c>
      <c r="H346" s="93">
        <v>0</v>
      </c>
    </row>
    <row r="347" spans="2:10" x14ac:dyDescent="0.25">
      <c r="B347" s="87">
        <v>21</v>
      </c>
      <c r="C347" s="91" t="s">
        <v>97</v>
      </c>
      <c r="D347" s="92" t="s">
        <v>98</v>
      </c>
      <c r="E347" s="102">
        <v>0</v>
      </c>
      <c r="F347" s="102">
        <v>0</v>
      </c>
      <c r="G347" s="102">
        <v>0</v>
      </c>
      <c r="H347" s="102">
        <v>0</v>
      </c>
    </row>
    <row r="348" spans="2:10" x14ac:dyDescent="0.25">
      <c r="B348" s="87">
        <v>22</v>
      </c>
      <c r="C348" s="96" t="s">
        <v>99</v>
      </c>
      <c r="D348" s="97" t="s">
        <v>100</v>
      </c>
      <c r="E348" s="98">
        <v>0</v>
      </c>
      <c r="F348" s="98">
        <v>0</v>
      </c>
      <c r="G348" s="98">
        <v>0</v>
      </c>
      <c r="H348" s="98">
        <v>0</v>
      </c>
    </row>
    <row r="349" spans="2:10" x14ac:dyDescent="0.25">
      <c r="B349" s="87">
        <v>23</v>
      </c>
      <c r="C349" s="96" t="s">
        <v>101</v>
      </c>
      <c r="D349" s="97" t="s">
        <v>102</v>
      </c>
      <c r="E349" s="98">
        <v>0</v>
      </c>
      <c r="F349" s="98">
        <v>0</v>
      </c>
      <c r="G349" s="98">
        <v>0</v>
      </c>
      <c r="H349" s="98">
        <v>0</v>
      </c>
    </row>
    <row r="350" spans="2:10" x14ac:dyDescent="0.25">
      <c r="B350" s="87">
        <v>24</v>
      </c>
      <c r="C350" s="96" t="s">
        <v>103</v>
      </c>
      <c r="D350" s="97" t="s">
        <v>104</v>
      </c>
      <c r="E350" s="98">
        <v>0</v>
      </c>
      <c r="F350" s="98">
        <v>0</v>
      </c>
      <c r="G350" s="98">
        <v>0</v>
      </c>
      <c r="H350" s="98">
        <v>0</v>
      </c>
    </row>
    <row r="351" spans="2:10" x14ac:dyDescent="0.25">
      <c r="B351" s="87">
        <v>25</v>
      </c>
      <c r="C351" s="91" t="s">
        <v>105</v>
      </c>
      <c r="D351" s="92" t="s">
        <v>106</v>
      </c>
      <c r="E351" s="102">
        <v>0</v>
      </c>
      <c r="F351" s="102">
        <v>0</v>
      </c>
      <c r="G351" s="102">
        <v>0</v>
      </c>
      <c r="H351" s="102">
        <v>0</v>
      </c>
    </row>
    <row r="352" spans="2:10" x14ac:dyDescent="0.25">
      <c r="B352" s="87">
        <v>26</v>
      </c>
      <c r="C352" s="96" t="s">
        <v>107</v>
      </c>
      <c r="D352" s="97" t="s">
        <v>108</v>
      </c>
      <c r="E352" s="98">
        <v>0</v>
      </c>
      <c r="F352" s="98">
        <v>0</v>
      </c>
      <c r="G352" s="98">
        <v>0</v>
      </c>
      <c r="H352" s="98">
        <v>0</v>
      </c>
    </row>
    <row r="353" spans="2:10" x14ac:dyDescent="0.25">
      <c r="B353" s="87">
        <v>27</v>
      </c>
      <c r="C353" s="96" t="s">
        <v>109</v>
      </c>
      <c r="D353" s="97" t="s">
        <v>110</v>
      </c>
      <c r="E353" s="98">
        <v>0</v>
      </c>
      <c r="F353" s="98">
        <v>0</v>
      </c>
      <c r="G353" s="98">
        <v>0</v>
      </c>
      <c r="H353" s="98">
        <v>0</v>
      </c>
    </row>
    <row r="354" spans="2:10" x14ac:dyDescent="0.25">
      <c r="B354" s="87">
        <v>28</v>
      </c>
      <c r="C354" s="96" t="s">
        <v>111</v>
      </c>
      <c r="D354" s="97" t="s">
        <v>112</v>
      </c>
      <c r="E354" s="98">
        <v>0</v>
      </c>
      <c r="F354" s="98">
        <v>0</v>
      </c>
      <c r="G354" s="98">
        <v>0</v>
      </c>
      <c r="H354" s="98">
        <v>0</v>
      </c>
    </row>
    <row r="355" spans="2:10" s="94" customFormat="1" x14ac:dyDescent="0.25">
      <c r="B355" s="87">
        <v>29</v>
      </c>
      <c r="C355" s="91" t="s">
        <v>113</v>
      </c>
      <c r="D355" s="92" t="s">
        <v>114</v>
      </c>
      <c r="E355" s="102">
        <v>0</v>
      </c>
      <c r="F355" s="93">
        <v>0</v>
      </c>
      <c r="G355" s="93">
        <v>0</v>
      </c>
      <c r="H355" s="93">
        <v>0</v>
      </c>
      <c r="J355" s="95"/>
    </row>
    <row r="356" spans="2:10" s="94" customFormat="1" x14ac:dyDescent="0.25">
      <c r="B356" s="87">
        <v>30</v>
      </c>
      <c r="C356" s="91" t="s">
        <v>115</v>
      </c>
      <c r="D356" s="101" t="s">
        <v>116</v>
      </c>
      <c r="E356" s="102">
        <v>0</v>
      </c>
      <c r="F356" s="93">
        <v>0</v>
      </c>
      <c r="G356" s="93">
        <v>0</v>
      </c>
      <c r="H356" s="93">
        <v>0</v>
      </c>
      <c r="J356" s="95"/>
    </row>
    <row r="357" spans="2:10" s="94" customFormat="1" x14ac:dyDescent="0.25">
      <c r="B357" s="87">
        <v>31</v>
      </c>
      <c r="C357" s="88" t="s">
        <v>117</v>
      </c>
      <c r="D357" s="103" t="s">
        <v>118</v>
      </c>
      <c r="E357" s="102">
        <v>0</v>
      </c>
      <c r="F357" s="102">
        <v>0</v>
      </c>
      <c r="G357" s="102">
        <v>0</v>
      </c>
      <c r="H357" s="102">
        <v>0</v>
      </c>
      <c r="J357" s="95"/>
    </row>
    <row r="358" spans="2:10" s="94" customFormat="1" x14ac:dyDescent="0.25">
      <c r="B358" s="87">
        <v>32</v>
      </c>
      <c r="C358" s="88" t="s">
        <v>119</v>
      </c>
      <c r="D358" s="103" t="s">
        <v>120</v>
      </c>
      <c r="E358" s="102">
        <v>0</v>
      </c>
      <c r="F358" s="102">
        <v>0</v>
      </c>
      <c r="G358" s="102">
        <v>0</v>
      </c>
      <c r="H358" s="102">
        <v>0</v>
      </c>
      <c r="J358" s="95"/>
    </row>
    <row r="359" spans="2:10" s="94" customFormat="1" x14ac:dyDescent="0.25">
      <c r="B359" s="87">
        <v>33</v>
      </c>
      <c r="C359" s="96" t="s">
        <v>121</v>
      </c>
      <c r="D359" s="97" t="s">
        <v>122</v>
      </c>
      <c r="E359" s="98">
        <v>0</v>
      </c>
      <c r="F359" s="98">
        <v>0</v>
      </c>
      <c r="G359" s="98">
        <v>0</v>
      </c>
      <c r="H359" s="98">
        <v>0</v>
      </c>
      <c r="J359" s="95"/>
    </row>
    <row r="360" spans="2:10" s="94" customFormat="1" x14ac:dyDescent="0.25">
      <c r="B360" s="87">
        <v>34</v>
      </c>
      <c r="C360" s="96" t="s">
        <v>123</v>
      </c>
      <c r="D360" s="99" t="s">
        <v>124</v>
      </c>
      <c r="E360" s="98">
        <v>0</v>
      </c>
      <c r="F360" s="98">
        <v>0</v>
      </c>
      <c r="G360" s="98">
        <v>0</v>
      </c>
      <c r="H360" s="98">
        <v>0</v>
      </c>
      <c r="J360" s="95"/>
    </row>
    <row r="361" spans="2:10" x14ac:dyDescent="0.25">
      <c r="B361" s="87">
        <v>35</v>
      </c>
      <c r="C361" s="104" t="s">
        <v>125</v>
      </c>
      <c r="D361" s="99" t="s">
        <v>126</v>
      </c>
      <c r="E361" s="105">
        <v>0</v>
      </c>
      <c r="F361" s="98">
        <v>0</v>
      </c>
      <c r="G361" s="98">
        <v>0</v>
      </c>
      <c r="H361" s="98">
        <v>0</v>
      </c>
    </row>
    <row r="362" spans="2:10" x14ac:dyDescent="0.25">
      <c r="B362" s="87">
        <v>36</v>
      </c>
      <c r="C362" s="88" t="s">
        <v>127</v>
      </c>
      <c r="D362" s="106" t="s">
        <v>128</v>
      </c>
      <c r="E362" s="102">
        <v>0</v>
      </c>
      <c r="F362" s="102">
        <v>0</v>
      </c>
      <c r="G362" s="102">
        <v>0</v>
      </c>
      <c r="H362" s="102">
        <v>0</v>
      </c>
    </row>
    <row r="363" spans="2:10" s="78" customFormat="1" ht="15.6" x14ac:dyDescent="0.25">
      <c r="C363" s="80"/>
      <c r="E363" s="83"/>
      <c r="F363" s="83"/>
      <c r="G363" s="83"/>
      <c r="H363" s="83"/>
      <c r="J363" s="80"/>
    </row>
    <row r="364" spans="2:10" s="78" customFormat="1" ht="15.6" x14ac:dyDescent="0.25">
      <c r="C364" s="80"/>
      <c r="E364" s="83"/>
      <c r="F364" s="83"/>
      <c r="G364" s="83"/>
      <c r="H364" s="83"/>
      <c r="J364" s="80"/>
    </row>
    <row r="365" spans="2:10" s="78" customFormat="1" ht="15.6" x14ac:dyDescent="0.25">
      <c r="B365" s="147" t="s">
        <v>13</v>
      </c>
      <c r="C365" s="147"/>
      <c r="D365" s="147"/>
      <c r="E365" s="147"/>
      <c r="F365" s="147"/>
      <c r="G365" s="147"/>
      <c r="H365" s="147"/>
      <c r="J365" s="80"/>
    </row>
    <row r="366" spans="2:10" s="109" customFormat="1" ht="15.6" x14ac:dyDescent="0.3">
      <c r="B366" s="108" t="s">
        <v>164</v>
      </c>
      <c r="C366" s="108"/>
      <c r="D366" s="108"/>
      <c r="E366" s="108"/>
      <c r="F366" s="82"/>
      <c r="G366" s="82"/>
      <c r="H366" s="82"/>
      <c r="J366" s="124">
        <v>504</v>
      </c>
    </row>
    <row r="367" spans="2:10" s="78" customFormat="1" ht="15.6" x14ac:dyDescent="0.25">
      <c r="C367" s="80"/>
      <c r="E367" s="83"/>
      <c r="F367" s="83"/>
      <c r="G367" s="83"/>
      <c r="H367" s="83"/>
      <c r="J367" s="80"/>
    </row>
    <row r="368" spans="2:10" s="85" customFormat="1" x14ac:dyDescent="0.25">
      <c r="B368" s="84"/>
      <c r="C368" s="84" t="s">
        <v>47</v>
      </c>
      <c r="D368" s="84" t="s">
        <v>48</v>
      </c>
      <c r="E368" s="84" t="s">
        <v>49</v>
      </c>
      <c r="F368" s="84" t="s">
        <v>50</v>
      </c>
      <c r="G368" s="84" t="s">
        <v>51</v>
      </c>
      <c r="H368" s="84" t="s">
        <v>52</v>
      </c>
      <c r="J368" s="86"/>
    </row>
    <row r="369" spans="2:16" s="74" customFormat="1" ht="26.4" x14ac:dyDescent="0.25">
      <c r="B369" s="87">
        <v>1</v>
      </c>
      <c r="C369" s="88" t="s">
        <v>53</v>
      </c>
      <c r="D369" s="89" t="s">
        <v>54</v>
      </c>
      <c r="E369" s="89" t="s">
        <v>55</v>
      </c>
      <c r="F369" s="90" t="s">
        <v>56</v>
      </c>
      <c r="G369" s="90" t="s">
        <v>57</v>
      </c>
      <c r="H369" s="90" t="s">
        <v>58</v>
      </c>
    </row>
    <row r="370" spans="2:16" s="94" customFormat="1" x14ac:dyDescent="0.25">
      <c r="B370" s="87">
        <v>2</v>
      </c>
      <c r="C370" s="100" t="s">
        <v>117</v>
      </c>
      <c r="D370" s="111" t="s">
        <v>130</v>
      </c>
      <c r="E370" s="93">
        <v>0</v>
      </c>
      <c r="F370" s="93">
        <v>0</v>
      </c>
      <c r="G370" s="93">
        <v>0</v>
      </c>
      <c r="H370" s="93">
        <v>0</v>
      </c>
      <c r="J370" s="74"/>
      <c r="K370" s="72"/>
      <c r="L370" s="72"/>
      <c r="M370" s="72"/>
      <c r="N370" s="72"/>
      <c r="O370" s="72"/>
      <c r="P370" s="72"/>
    </row>
    <row r="371" spans="2:16" x14ac:dyDescent="0.25">
      <c r="B371" s="87">
        <v>3</v>
      </c>
      <c r="C371" s="96" t="s">
        <v>131</v>
      </c>
      <c r="D371" s="112" t="s">
        <v>132</v>
      </c>
      <c r="E371" s="98">
        <v>0</v>
      </c>
      <c r="F371" s="98">
        <v>0</v>
      </c>
      <c r="G371" s="98">
        <v>0</v>
      </c>
      <c r="H371" s="98">
        <v>0</v>
      </c>
    </row>
    <row r="372" spans="2:16" x14ac:dyDescent="0.25">
      <c r="B372" s="87">
        <v>4</v>
      </c>
      <c r="C372" s="96" t="s">
        <v>133</v>
      </c>
      <c r="D372" s="112" t="s">
        <v>134</v>
      </c>
      <c r="E372" s="98">
        <v>0</v>
      </c>
      <c r="F372" s="98">
        <v>0</v>
      </c>
      <c r="G372" s="98">
        <v>0</v>
      </c>
      <c r="H372" s="98">
        <v>0</v>
      </c>
    </row>
    <row r="373" spans="2:16" x14ac:dyDescent="0.25">
      <c r="B373" s="87">
        <v>5</v>
      </c>
      <c r="C373" s="96" t="s">
        <v>135</v>
      </c>
      <c r="D373" s="112" t="s">
        <v>136</v>
      </c>
      <c r="E373" s="98">
        <v>0</v>
      </c>
      <c r="F373" s="98">
        <v>0</v>
      </c>
      <c r="G373" s="98">
        <v>0</v>
      </c>
      <c r="H373" s="98">
        <v>0</v>
      </c>
    </row>
    <row r="374" spans="2:16" x14ac:dyDescent="0.25">
      <c r="B374" s="87">
        <v>6</v>
      </c>
      <c r="C374" s="96" t="s">
        <v>137</v>
      </c>
      <c r="D374" s="112" t="s">
        <v>138</v>
      </c>
      <c r="E374" s="98">
        <v>0</v>
      </c>
      <c r="F374" s="98">
        <v>0</v>
      </c>
      <c r="G374" s="98">
        <v>0</v>
      </c>
      <c r="H374" s="98">
        <v>0</v>
      </c>
    </row>
    <row r="375" spans="2:16" x14ac:dyDescent="0.25">
      <c r="B375" s="87">
        <v>7</v>
      </c>
      <c r="C375" s="96" t="s">
        <v>139</v>
      </c>
      <c r="D375" s="112" t="s">
        <v>140</v>
      </c>
      <c r="E375" s="98">
        <v>0</v>
      </c>
      <c r="F375" s="98">
        <v>0</v>
      </c>
      <c r="G375" s="98">
        <v>0</v>
      </c>
      <c r="H375" s="98">
        <v>0</v>
      </c>
    </row>
    <row r="376" spans="2:16" x14ac:dyDescent="0.25">
      <c r="B376" s="87">
        <v>8</v>
      </c>
      <c r="C376" s="100" t="s">
        <v>119</v>
      </c>
      <c r="D376" s="111" t="s">
        <v>141</v>
      </c>
      <c r="E376" s="93">
        <v>0</v>
      </c>
      <c r="F376" s="93">
        <v>0</v>
      </c>
      <c r="G376" s="93">
        <v>0</v>
      </c>
      <c r="H376" s="93">
        <v>0</v>
      </c>
    </row>
    <row r="377" spans="2:16" s="94" customFormat="1" x14ac:dyDescent="0.25">
      <c r="B377" s="87">
        <v>9</v>
      </c>
      <c r="C377" s="96" t="s">
        <v>142</v>
      </c>
      <c r="D377" s="112" t="s">
        <v>143</v>
      </c>
      <c r="E377" s="98">
        <v>0</v>
      </c>
      <c r="F377" s="98">
        <v>0</v>
      </c>
      <c r="G377" s="98">
        <v>0</v>
      </c>
      <c r="H377" s="98">
        <v>0</v>
      </c>
      <c r="J377" s="74"/>
      <c r="K377" s="72"/>
      <c r="L377" s="72"/>
      <c r="M377" s="72"/>
      <c r="N377" s="72"/>
      <c r="O377" s="72"/>
      <c r="P377" s="72"/>
    </row>
    <row r="378" spans="2:16" x14ac:dyDescent="0.25">
      <c r="B378" s="87">
        <v>10</v>
      </c>
      <c r="C378" s="96" t="s">
        <v>142</v>
      </c>
      <c r="D378" s="112" t="s">
        <v>144</v>
      </c>
      <c r="E378" s="98">
        <v>0</v>
      </c>
      <c r="F378" s="98">
        <v>0</v>
      </c>
      <c r="G378" s="98">
        <v>0</v>
      </c>
      <c r="H378" s="98">
        <v>0</v>
      </c>
    </row>
    <row r="379" spans="2:16" x14ac:dyDescent="0.25">
      <c r="B379" s="87">
        <v>11</v>
      </c>
      <c r="C379" s="96" t="s">
        <v>145</v>
      </c>
      <c r="D379" s="112" t="s">
        <v>146</v>
      </c>
      <c r="E379" s="98">
        <v>0</v>
      </c>
      <c r="F379" s="98">
        <v>0</v>
      </c>
      <c r="G379" s="98">
        <v>0</v>
      </c>
      <c r="H379" s="98">
        <v>0</v>
      </c>
    </row>
    <row r="380" spans="2:16" x14ac:dyDescent="0.25">
      <c r="B380" s="87">
        <v>12</v>
      </c>
      <c r="C380" s="96" t="s">
        <v>145</v>
      </c>
      <c r="D380" s="112" t="s">
        <v>147</v>
      </c>
      <c r="E380" s="98">
        <v>0</v>
      </c>
      <c r="F380" s="98">
        <v>0</v>
      </c>
      <c r="G380" s="98">
        <v>0</v>
      </c>
      <c r="H380" s="98">
        <v>0</v>
      </c>
    </row>
    <row r="381" spans="2:16" x14ac:dyDescent="0.25">
      <c r="B381" s="87">
        <v>13</v>
      </c>
      <c r="C381" s="96" t="s">
        <v>148</v>
      </c>
      <c r="D381" s="99" t="s">
        <v>149</v>
      </c>
      <c r="E381" s="98">
        <v>0</v>
      </c>
      <c r="F381" s="98">
        <v>0</v>
      </c>
      <c r="G381" s="98">
        <v>0</v>
      </c>
      <c r="H381" s="98">
        <v>0</v>
      </c>
    </row>
    <row r="382" spans="2:16" x14ac:dyDescent="0.25">
      <c r="B382" s="87">
        <v>14</v>
      </c>
      <c r="C382" s="88" t="s">
        <v>127</v>
      </c>
      <c r="D382" s="103" t="s">
        <v>150</v>
      </c>
      <c r="E382" s="102">
        <v>0</v>
      </c>
      <c r="F382" s="102">
        <v>0</v>
      </c>
      <c r="G382" s="102">
        <v>0</v>
      </c>
      <c r="H382" s="102">
        <v>0</v>
      </c>
    </row>
    <row r="383" spans="2:16" s="85" customFormat="1" x14ac:dyDescent="0.25">
      <c r="B383" s="87">
        <v>15</v>
      </c>
      <c r="C383" s="88" t="s">
        <v>151</v>
      </c>
      <c r="D383" s="106" t="s">
        <v>152</v>
      </c>
      <c r="E383" s="102">
        <v>0</v>
      </c>
      <c r="F383" s="102">
        <v>0</v>
      </c>
      <c r="G383" s="102">
        <v>0</v>
      </c>
      <c r="H383" s="102">
        <v>0</v>
      </c>
      <c r="J383" s="86"/>
    </row>
    <row r="385" spans="2:10" s="75" customFormat="1" ht="15.6" x14ac:dyDescent="0.25">
      <c r="C385" s="77"/>
      <c r="D385" s="77"/>
      <c r="E385" s="77"/>
      <c r="F385" s="77"/>
      <c r="G385" s="77"/>
      <c r="H385" s="77"/>
      <c r="J385" s="76"/>
    </row>
    <row r="386" spans="2:10" s="78" customFormat="1" ht="15.6" x14ac:dyDescent="0.25">
      <c r="B386" s="147" t="s">
        <v>44</v>
      </c>
      <c r="C386" s="147"/>
      <c r="D386" s="147"/>
      <c r="E386" s="147"/>
      <c r="F386" s="147"/>
      <c r="G386" s="147"/>
      <c r="H386" s="147"/>
      <c r="J386" s="80"/>
    </row>
    <row r="387" spans="2:10" s="78" customFormat="1" ht="15.6" x14ac:dyDescent="0.25">
      <c r="B387" s="147" t="s">
        <v>14</v>
      </c>
      <c r="C387" s="147"/>
      <c r="D387" s="147"/>
      <c r="E387" s="147"/>
      <c r="F387" s="147"/>
      <c r="G387" s="147"/>
      <c r="H387" s="147"/>
      <c r="J387" s="80"/>
    </row>
    <row r="388" spans="2:10" s="78" customFormat="1" ht="15.6" x14ac:dyDescent="0.25">
      <c r="B388" s="81" t="s">
        <v>165</v>
      </c>
      <c r="C388" s="81"/>
      <c r="D388" s="81"/>
      <c r="E388" s="81"/>
      <c r="F388" s="82"/>
      <c r="G388" s="82"/>
      <c r="H388" s="82"/>
      <c r="J388" s="125">
        <v>105</v>
      </c>
    </row>
    <row r="389" spans="2:10" s="78" customFormat="1" ht="15.6" x14ac:dyDescent="0.25">
      <c r="C389" s="80"/>
      <c r="E389" s="83"/>
      <c r="F389" s="83"/>
      <c r="G389" s="83"/>
      <c r="H389" s="83"/>
      <c r="J389" s="80"/>
    </row>
    <row r="390" spans="2:10" s="85" customFormat="1" x14ac:dyDescent="0.25">
      <c r="B390" s="84"/>
      <c r="C390" s="84" t="s">
        <v>47</v>
      </c>
      <c r="D390" s="84" t="s">
        <v>48</v>
      </c>
      <c r="E390" s="84" t="s">
        <v>49</v>
      </c>
      <c r="F390" s="84" t="s">
        <v>50</v>
      </c>
      <c r="G390" s="84" t="s">
        <v>51</v>
      </c>
      <c r="H390" s="84" t="s">
        <v>52</v>
      </c>
      <c r="J390" s="86"/>
    </row>
    <row r="391" spans="2:10" ht="26.4" x14ac:dyDescent="0.25">
      <c r="B391" s="87">
        <v>1</v>
      </c>
      <c r="C391" s="88" t="s">
        <v>53</v>
      </c>
      <c r="D391" s="89" t="s">
        <v>54</v>
      </c>
      <c r="E391" s="89" t="s">
        <v>55</v>
      </c>
      <c r="F391" s="90" t="s">
        <v>56</v>
      </c>
      <c r="G391" s="90" t="s">
        <v>57</v>
      </c>
      <c r="H391" s="90" t="s">
        <v>58</v>
      </c>
    </row>
    <row r="392" spans="2:10" s="94" customFormat="1" x14ac:dyDescent="0.25">
      <c r="B392" s="87">
        <v>2</v>
      </c>
      <c r="C392" s="91" t="s">
        <v>59</v>
      </c>
      <c r="D392" s="92" t="s">
        <v>60</v>
      </c>
      <c r="E392" s="93">
        <v>0</v>
      </c>
      <c r="F392" s="93">
        <v>0</v>
      </c>
      <c r="G392" s="93">
        <v>0</v>
      </c>
      <c r="H392" s="93">
        <v>0</v>
      </c>
      <c r="J392" s="95"/>
    </row>
    <row r="393" spans="2:10" s="94" customFormat="1" x14ac:dyDescent="0.25">
      <c r="B393" s="87">
        <v>3</v>
      </c>
      <c r="C393" s="96" t="s">
        <v>61</v>
      </c>
      <c r="D393" s="97" t="s">
        <v>62</v>
      </c>
      <c r="E393" s="98">
        <v>0</v>
      </c>
      <c r="F393" s="98">
        <v>0</v>
      </c>
      <c r="G393" s="98">
        <v>0</v>
      </c>
      <c r="H393" s="98">
        <v>0</v>
      </c>
      <c r="J393" s="95"/>
    </row>
    <row r="394" spans="2:10" s="94" customFormat="1" x14ac:dyDescent="0.25">
      <c r="B394" s="87">
        <v>4</v>
      </c>
      <c r="C394" s="96" t="s">
        <v>63</v>
      </c>
      <c r="D394" s="97" t="s">
        <v>64</v>
      </c>
      <c r="E394" s="98">
        <v>0</v>
      </c>
      <c r="F394" s="98">
        <v>0</v>
      </c>
      <c r="G394" s="98">
        <v>0</v>
      </c>
      <c r="H394" s="98">
        <v>0</v>
      </c>
      <c r="J394" s="95"/>
    </row>
    <row r="395" spans="2:10" s="94" customFormat="1" x14ac:dyDescent="0.25">
      <c r="B395" s="87">
        <v>5</v>
      </c>
      <c r="C395" s="96" t="s">
        <v>65</v>
      </c>
      <c r="D395" s="97" t="s">
        <v>66</v>
      </c>
      <c r="E395" s="98">
        <v>0</v>
      </c>
      <c r="F395" s="98">
        <v>0</v>
      </c>
      <c r="G395" s="98">
        <v>0</v>
      </c>
      <c r="H395" s="98">
        <v>0</v>
      </c>
      <c r="J395" s="95"/>
    </row>
    <row r="396" spans="2:10" s="94" customFormat="1" x14ac:dyDescent="0.25">
      <c r="B396" s="87">
        <v>6</v>
      </c>
      <c r="C396" s="96" t="s">
        <v>67</v>
      </c>
      <c r="D396" s="97" t="s">
        <v>68</v>
      </c>
      <c r="E396" s="98">
        <v>0</v>
      </c>
      <c r="F396" s="98">
        <v>0</v>
      </c>
      <c r="G396" s="98">
        <v>0</v>
      </c>
      <c r="H396" s="98">
        <v>0</v>
      </c>
      <c r="J396" s="95"/>
    </row>
    <row r="397" spans="2:10" s="94" customFormat="1" x14ac:dyDescent="0.25">
      <c r="B397" s="87">
        <v>7</v>
      </c>
      <c r="C397" s="96" t="s">
        <v>69</v>
      </c>
      <c r="D397" s="97" t="s">
        <v>70</v>
      </c>
      <c r="E397" s="98">
        <v>0</v>
      </c>
      <c r="F397" s="98">
        <v>0</v>
      </c>
      <c r="G397" s="98">
        <v>0</v>
      </c>
      <c r="H397" s="98">
        <v>0</v>
      </c>
      <c r="J397" s="95"/>
    </row>
    <row r="398" spans="2:10" s="94" customFormat="1" x14ac:dyDescent="0.25">
      <c r="B398" s="87">
        <v>8</v>
      </c>
      <c r="C398" s="96" t="s">
        <v>71</v>
      </c>
      <c r="D398" s="97" t="s">
        <v>72</v>
      </c>
      <c r="E398" s="98">
        <v>0</v>
      </c>
      <c r="F398" s="98">
        <v>0</v>
      </c>
      <c r="G398" s="98">
        <v>0</v>
      </c>
      <c r="H398" s="98">
        <v>0</v>
      </c>
      <c r="J398" s="95"/>
    </row>
    <row r="399" spans="2:10" s="94" customFormat="1" x14ac:dyDescent="0.25">
      <c r="B399" s="87">
        <v>9</v>
      </c>
      <c r="C399" s="96" t="s">
        <v>73</v>
      </c>
      <c r="D399" s="97" t="s">
        <v>74</v>
      </c>
      <c r="E399" s="98">
        <v>0</v>
      </c>
      <c r="F399" s="98">
        <v>0</v>
      </c>
      <c r="G399" s="98">
        <v>0</v>
      </c>
      <c r="H399" s="98">
        <v>0</v>
      </c>
      <c r="J399" s="95"/>
    </row>
    <row r="400" spans="2:10" s="94" customFormat="1" x14ac:dyDescent="0.25">
      <c r="B400" s="87">
        <v>10</v>
      </c>
      <c r="C400" s="96" t="s">
        <v>75</v>
      </c>
      <c r="D400" s="97" t="s">
        <v>76</v>
      </c>
      <c r="E400" s="98">
        <v>0</v>
      </c>
      <c r="F400" s="98">
        <v>0</v>
      </c>
      <c r="G400" s="98">
        <v>0</v>
      </c>
      <c r="H400" s="98">
        <v>0</v>
      </c>
      <c r="J400" s="95"/>
    </row>
    <row r="401" spans="2:10" x14ac:dyDescent="0.25">
      <c r="B401" s="87">
        <v>11</v>
      </c>
      <c r="C401" s="96" t="s">
        <v>77</v>
      </c>
      <c r="D401" s="97" t="s">
        <v>78</v>
      </c>
      <c r="E401" s="98">
        <v>0</v>
      </c>
      <c r="F401" s="98">
        <v>0</v>
      </c>
      <c r="G401" s="98">
        <v>0</v>
      </c>
      <c r="H401" s="98">
        <v>0</v>
      </c>
    </row>
    <row r="402" spans="2:10" x14ac:dyDescent="0.25">
      <c r="B402" s="87">
        <v>12</v>
      </c>
      <c r="C402" s="96" t="s">
        <v>79</v>
      </c>
      <c r="D402" s="97" t="s">
        <v>80</v>
      </c>
      <c r="E402" s="98">
        <v>0</v>
      </c>
      <c r="F402" s="98">
        <v>0</v>
      </c>
      <c r="G402" s="98">
        <v>0</v>
      </c>
      <c r="H402" s="98">
        <v>0</v>
      </c>
    </row>
    <row r="403" spans="2:10" x14ac:dyDescent="0.25">
      <c r="B403" s="87">
        <v>13</v>
      </c>
      <c r="C403" s="96" t="s">
        <v>81</v>
      </c>
      <c r="D403" s="97" t="s">
        <v>82</v>
      </c>
      <c r="E403" s="98">
        <v>0</v>
      </c>
      <c r="F403" s="98">
        <v>0</v>
      </c>
      <c r="G403" s="98">
        <v>0</v>
      </c>
      <c r="H403" s="98">
        <v>0</v>
      </c>
    </row>
    <row r="404" spans="2:10" s="94" customFormat="1" x14ac:dyDescent="0.25">
      <c r="B404" s="87">
        <v>14</v>
      </c>
      <c r="C404" s="96" t="s">
        <v>83</v>
      </c>
      <c r="D404" s="97" t="s">
        <v>84</v>
      </c>
      <c r="E404" s="98">
        <v>0</v>
      </c>
      <c r="F404" s="98">
        <v>0</v>
      </c>
      <c r="G404" s="98">
        <v>0</v>
      </c>
      <c r="H404" s="98">
        <v>0</v>
      </c>
      <c r="J404" s="95"/>
    </row>
    <row r="405" spans="2:10" x14ac:dyDescent="0.25">
      <c r="B405" s="87">
        <v>15</v>
      </c>
      <c r="C405" s="96" t="s">
        <v>85</v>
      </c>
      <c r="D405" s="99" t="s">
        <v>86</v>
      </c>
      <c r="E405" s="98">
        <v>0</v>
      </c>
      <c r="F405" s="98">
        <v>0</v>
      </c>
      <c r="G405" s="98">
        <v>0</v>
      </c>
      <c r="H405" s="98">
        <v>0</v>
      </c>
    </row>
    <row r="406" spans="2:10" x14ac:dyDescent="0.25">
      <c r="B406" s="87">
        <v>16</v>
      </c>
      <c r="C406" s="100" t="s">
        <v>87</v>
      </c>
      <c r="D406" s="101" t="s">
        <v>88</v>
      </c>
      <c r="E406" s="93">
        <v>0</v>
      </c>
      <c r="F406" s="93">
        <v>0</v>
      </c>
      <c r="G406" s="93">
        <v>0</v>
      </c>
      <c r="H406" s="93">
        <v>0</v>
      </c>
    </row>
    <row r="407" spans="2:10" x14ac:dyDescent="0.25">
      <c r="B407" s="87">
        <v>17</v>
      </c>
      <c r="C407" s="96" t="s">
        <v>89</v>
      </c>
      <c r="D407" s="97" t="s">
        <v>90</v>
      </c>
      <c r="E407" s="98">
        <v>0</v>
      </c>
      <c r="F407" s="98">
        <v>0</v>
      </c>
      <c r="G407" s="98">
        <v>0</v>
      </c>
      <c r="H407" s="98">
        <v>0</v>
      </c>
    </row>
    <row r="408" spans="2:10" x14ac:dyDescent="0.25">
      <c r="B408" s="87">
        <v>18</v>
      </c>
      <c r="C408" s="96" t="s">
        <v>91</v>
      </c>
      <c r="D408" s="97" t="s">
        <v>92</v>
      </c>
      <c r="E408" s="98">
        <v>0</v>
      </c>
      <c r="F408" s="98">
        <v>0</v>
      </c>
      <c r="G408" s="98">
        <v>0</v>
      </c>
      <c r="H408" s="98">
        <v>0</v>
      </c>
    </row>
    <row r="409" spans="2:10" x14ac:dyDescent="0.25">
      <c r="B409" s="87">
        <v>19</v>
      </c>
      <c r="C409" s="96" t="s">
        <v>93</v>
      </c>
      <c r="D409" s="97" t="s">
        <v>94</v>
      </c>
      <c r="E409" s="98">
        <v>0</v>
      </c>
      <c r="F409" s="98">
        <v>0</v>
      </c>
      <c r="G409" s="98">
        <v>0</v>
      </c>
      <c r="H409" s="98">
        <v>0</v>
      </c>
    </row>
    <row r="410" spans="2:10" x14ac:dyDescent="0.25">
      <c r="B410" s="87">
        <v>20</v>
      </c>
      <c r="C410" s="91" t="s">
        <v>95</v>
      </c>
      <c r="D410" s="92" t="s">
        <v>96</v>
      </c>
      <c r="E410" s="102">
        <v>0</v>
      </c>
      <c r="F410" s="93">
        <v>0</v>
      </c>
      <c r="G410" s="93">
        <v>0</v>
      </c>
      <c r="H410" s="93">
        <v>0</v>
      </c>
    </row>
    <row r="411" spans="2:10" x14ac:dyDescent="0.25">
      <c r="B411" s="87">
        <v>21</v>
      </c>
      <c r="C411" s="91" t="s">
        <v>97</v>
      </c>
      <c r="D411" s="92" t="s">
        <v>98</v>
      </c>
      <c r="E411" s="102">
        <v>0</v>
      </c>
      <c r="F411" s="102">
        <v>0</v>
      </c>
      <c r="G411" s="102">
        <v>0</v>
      </c>
      <c r="H411" s="102">
        <v>0</v>
      </c>
    </row>
    <row r="412" spans="2:10" x14ac:dyDescent="0.25">
      <c r="B412" s="87">
        <v>22</v>
      </c>
      <c r="C412" s="96" t="s">
        <v>99</v>
      </c>
      <c r="D412" s="97" t="s">
        <v>100</v>
      </c>
      <c r="E412" s="98">
        <v>0</v>
      </c>
      <c r="F412" s="98">
        <v>0</v>
      </c>
      <c r="G412" s="98">
        <v>0</v>
      </c>
      <c r="H412" s="98">
        <v>0</v>
      </c>
    </row>
    <row r="413" spans="2:10" x14ac:dyDescent="0.25">
      <c r="B413" s="87">
        <v>23</v>
      </c>
      <c r="C413" s="96" t="s">
        <v>101</v>
      </c>
      <c r="D413" s="97" t="s">
        <v>102</v>
      </c>
      <c r="E413" s="98">
        <v>0</v>
      </c>
      <c r="F413" s="98">
        <v>0</v>
      </c>
      <c r="G413" s="98">
        <v>0</v>
      </c>
      <c r="H413" s="98">
        <v>0</v>
      </c>
    </row>
    <row r="414" spans="2:10" x14ac:dyDescent="0.25">
      <c r="B414" s="87">
        <v>24</v>
      </c>
      <c r="C414" s="96" t="s">
        <v>103</v>
      </c>
      <c r="D414" s="97" t="s">
        <v>104</v>
      </c>
      <c r="E414" s="98">
        <v>0</v>
      </c>
      <c r="F414" s="98">
        <v>0</v>
      </c>
      <c r="G414" s="98">
        <v>0</v>
      </c>
      <c r="H414" s="98">
        <v>0</v>
      </c>
    </row>
    <row r="415" spans="2:10" x14ac:dyDescent="0.25">
      <c r="B415" s="87">
        <v>25</v>
      </c>
      <c r="C415" s="91" t="s">
        <v>105</v>
      </c>
      <c r="D415" s="92" t="s">
        <v>106</v>
      </c>
      <c r="E415" s="102">
        <v>0</v>
      </c>
      <c r="F415" s="102">
        <v>0</v>
      </c>
      <c r="G415" s="102">
        <v>0</v>
      </c>
      <c r="H415" s="102">
        <v>0</v>
      </c>
    </row>
    <row r="416" spans="2:10" x14ac:dyDescent="0.25">
      <c r="B416" s="87">
        <v>26</v>
      </c>
      <c r="C416" s="96" t="s">
        <v>107</v>
      </c>
      <c r="D416" s="97" t="s">
        <v>108</v>
      </c>
      <c r="E416" s="98">
        <v>0</v>
      </c>
      <c r="F416" s="98">
        <v>0</v>
      </c>
      <c r="G416" s="98">
        <v>0</v>
      </c>
      <c r="H416" s="98">
        <v>0</v>
      </c>
    </row>
    <row r="417" spans="2:10" x14ac:dyDescent="0.25">
      <c r="B417" s="87">
        <v>27</v>
      </c>
      <c r="C417" s="96" t="s">
        <v>109</v>
      </c>
      <c r="D417" s="97" t="s">
        <v>110</v>
      </c>
      <c r="E417" s="98">
        <v>0</v>
      </c>
      <c r="F417" s="98">
        <v>0</v>
      </c>
      <c r="G417" s="98">
        <v>0</v>
      </c>
      <c r="H417" s="98">
        <v>0</v>
      </c>
    </row>
    <row r="418" spans="2:10" x14ac:dyDescent="0.25">
      <c r="B418" s="87">
        <v>28</v>
      </c>
      <c r="C418" s="96" t="s">
        <v>111</v>
      </c>
      <c r="D418" s="97" t="s">
        <v>112</v>
      </c>
      <c r="E418" s="98">
        <v>0</v>
      </c>
      <c r="F418" s="98">
        <v>0</v>
      </c>
      <c r="G418" s="98">
        <v>0</v>
      </c>
      <c r="H418" s="98">
        <v>0</v>
      </c>
    </row>
    <row r="419" spans="2:10" s="94" customFormat="1" x14ac:dyDescent="0.25">
      <c r="B419" s="87">
        <v>29</v>
      </c>
      <c r="C419" s="91" t="s">
        <v>113</v>
      </c>
      <c r="D419" s="92" t="s">
        <v>114</v>
      </c>
      <c r="E419" s="102">
        <v>0</v>
      </c>
      <c r="F419" s="93">
        <v>0</v>
      </c>
      <c r="G419" s="93">
        <v>0</v>
      </c>
      <c r="H419" s="93">
        <v>0</v>
      </c>
      <c r="J419" s="95"/>
    </row>
    <row r="420" spans="2:10" s="94" customFormat="1" x14ac:dyDescent="0.25">
      <c r="B420" s="87">
        <v>30</v>
      </c>
      <c r="C420" s="91" t="s">
        <v>115</v>
      </c>
      <c r="D420" s="101" t="s">
        <v>116</v>
      </c>
      <c r="E420" s="102">
        <v>0</v>
      </c>
      <c r="F420" s="93">
        <v>0</v>
      </c>
      <c r="G420" s="93">
        <v>0</v>
      </c>
      <c r="H420" s="93">
        <v>0</v>
      </c>
      <c r="J420" s="95"/>
    </row>
    <row r="421" spans="2:10" s="94" customFormat="1" x14ac:dyDescent="0.25">
      <c r="B421" s="87">
        <v>31</v>
      </c>
      <c r="C421" s="88" t="s">
        <v>117</v>
      </c>
      <c r="D421" s="103" t="s">
        <v>118</v>
      </c>
      <c r="E421" s="102">
        <v>0</v>
      </c>
      <c r="F421" s="102">
        <v>0</v>
      </c>
      <c r="G421" s="102">
        <v>0</v>
      </c>
      <c r="H421" s="102">
        <v>0</v>
      </c>
      <c r="J421" s="95"/>
    </row>
    <row r="422" spans="2:10" s="94" customFormat="1" x14ac:dyDescent="0.25">
      <c r="B422" s="87">
        <v>32</v>
      </c>
      <c r="C422" s="88" t="s">
        <v>119</v>
      </c>
      <c r="D422" s="103" t="s">
        <v>120</v>
      </c>
      <c r="E422" s="102">
        <v>0</v>
      </c>
      <c r="F422" s="102">
        <v>0</v>
      </c>
      <c r="G422" s="102">
        <v>0</v>
      </c>
      <c r="H422" s="102">
        <v>0</v>
      </c>
      <c r="J422" s="95"/>
    </row>
    <row r="423" spans="2:10" s="94" customFormat="1" x14ac:dyDescent="0.25">
      <c r="B423" s="87">
        <v>33</v>
      </c>
      <c r="C423" s="96" t="s">
        <v>121</v>
      </c>
      <c r="D423" s="97" t="s">
        <v>122</v>
      </c>
      <c r="E423" s="98">
        <v>0</v>
      </c>
      <c r="F423" s="98">
        <v>0</v>
      </c>
      <c r="G423" s="98">
        <v>0</v>
      </c>
      <c r="H423" s="98">
        <v>0</v>
      </c>
      <c r="J423" s="95"/>
    </row>
    <row r="424" spans="2:10" s="94" customFormat="1" x14ac:dyDescent="0.25">
      <c r="B424" s="87">
        <v>34</v>
      </c>
      <c r="C424" s="96" t="s">
        <v>123</v>
      </c>
      <c r="D424" s="99" t="s">
        <v>124</v>
      </c>
      <c r="E424" s="98">
        <v>0</v>
      </c>
      <c r="F424" s="98">
        <v>0</v>
      </c>
      <c r="G424" s="98">
        <v>0</v>
      </c>
      <c r="H424" s="98">
        <v>0</v>
      </c>
      <c r="J424" s="95"/>
    </row>
    <row r="425" spans="2:10" x14ac:dyDescent="0.25">
      <c r="B425" s="87">
        <v>35</v>
      </c>
      <c r="C425" s="104" t="s">
        <v>125</v>
      </c>
      <c r="D425" s="99" t="s">
        <v>126</v>
      </c>
      <c r="E425" s="105">
        <v>0</v>
      </c>
      <c r="F425" s="98">
        <v>0</v>
      </c>
      <c r="G425" s="98">
        <v>0</v>
      </c>
      <c r="H425" s="98">
        <v>0</v>
      </c>
    </row>
    <row r="426" spans="2:10" x14ac:dyDescent="0.25">
      <c r="B426" s="87">
        <v>36</v>
      </c>
      <c r="C426" s="88" t="s">
        <v>127</v>
      </c>
      <c r="D426" s="106" t="s">
        <v>128</v>
      </c>
      <c r="E426" s="102">
        <v>0</v>
      </c>
      <c r="F426" s="102">
        <v>0</v>
      </c>
      <c r="G426" s="102">
        <v>0</v>
      </c>
      <c r="H426" s="102">
        <v>0</v>
      </c>
    </row>
    <row r="427" spans="2:10" s="78" customFormat="1" ht="15.6" x14ac:dyDescent="0.25">
      <c r="C427" s="80"/>
      <c r="E427" s="83"/>
      <c r="F427" s="83"/>
      <c r="G427" s="83"/>
      <c r="H427" s="83"/>
      <c r="J427" s="80"/>
    </row>
    <row r="428" spans="2:10" s="78" customFormat="1" ht="15.6" x14ac:dyDescent="0.25">
      <c r="C428" s="80"/>
      <c r="E428" s="83"/>
      <c r="F428" s="83"/>
      <c r="G428" s="83"/>
      <c r="H428" s="83"/>
      <c r="J428" s="80"/>
    </row>
    <row r="429" spans="2:10" s="78" customFormat="1" ht="15.6" x14ac:dyDescent="0.25">
      <c r="B429" s="147" t="s">
        <v>14</v>
      </c>
      <c r="C429" s="147"/>
      <c r="D429" s="147"/>
      <c r="E429" s="147"/>
      <c r="F429" s="147"/>
      <c r="G429" s="147"/>
      <c r="H429" s="147"/>
      <c r="J429" s="80"/>
    </row>
    <row r="430" spans="2:10" s="109" customFormat="1" ht="15.6" x14ac:dyDescent="0.3">
      <c r="B430" s="108" t="s">
        <v>166</v>
      </c>
      <c r="C430" s="108"/>
      <c r="D430" s="108"/>
      <c r="E430" s="108"/>
      <c r="F430" s="82"/>
      <c r="G430" s="82"/>
      <c r="H430" s="82"/>
      <c r="J430" s="126">
        <v>505</v>
      </c>
    </row>
    <row r="431" spans="2:10" s="78" customFormat="1" ht="15.6" x14ac:dyDescent="0.25">
      <c r="C431" s="80"/>
      <c r="E431" s="83"/>
      <c r="F431" s="83"/>
      <c r="G431" s="83"/>
      <c r="H431" s="83"/>
      <c r="J431" s="80"/>
    </row>
    <row r="432" spans="2:10" s="85" customFormat="1" x14ac:dyDescent="0.25">
      <c r="B432" s="84"/>
      <c r="C432" s="84" t="s">
        <v>47</v>
      </c>
      <c r="D432" s="84" t="s">
        <v>48</v>
      </c>
      <c r="E432" s="84" t="s">
        <v>49</v>
      </c>
      <c r="F432" s="84" t="s">
        <v>50</v>
      </c>
      <c r="G432" s="84" t="s">
        <v>51</v>
      </c>
      <c r="H432" s="84" t="s">
        <v>52</v>
      </c>
      <c r="J432" s="86"/>
    </row>
    <row r="433" spans="2:16" s="74" customFormat="1" ht="26.4" x14ac:dyDescent="0.25">
      <c r="B433" s="87">
        <v>1</v>
      </c>
      <c r="C433" s="88" t="s">
        <v>53</v>
      </c>
      <c r="D433" s="89" t="s">
        <v>54</v>
      </c>
      <c r="E433" s="89" t="s">
        <v>55</v>
      </c>
      <c r="F433" s="90" t="s">
        <v>56</v>
      </c>
      <c r="G433" s="90" t="s">
        <v>57</v>
      </c>
      <c r="H433" s="90" t="s">
        <v>58</v>
      </c>
    </row>
    <row r="434" spans="2:16" s="94" customFormat="1" x14ac:dyDescent="0.25">
      <c r="B434" s="87">
        <v>2</v>
      </c>
      <c r="C434" s="100" t="s">
        <v>117</v>
      </c>
      <c r="D434" s="111" t="s">
        <v>130</v>
      </c>
      <c r="E434" s="93">
        <v>0</v>
      </c>
      <c r="F434" s="93">
        <v>0</v>
      </c>
      <c r="G434" s="93">
        <v>0</v>
      </c>
      <c r="H434" s="93">
        <v>0</v>
      </c>
      <c r="J434" s="74"/>
      <c r="K434" s="72"/>
      <c r="L434" s="72"/>
      <c r="M434" s="72"/>
      <c r="N434" s="72"/>
      <c r="O434" s="72"/>
      <c r="P434" s="72"/>
    </row>
    <row r="435" spans="2:16" x14ac:dyDescent="0.25">
      <c r="B435" s="87">
        <v>3</v>
      </c>
      <c r="C435" s="96" t="s">
        <v>131</v>
      </c>
      <c r="D435" s="112" t="s">
        <v>132</v>
      </c>
      <c r="E435" s="98">
        <v>0</v>
      </c>
      <c r="F435" s="98">
        <v>0</v>
      </c>
      <c r="G435" s="98">
        <v>0</v>
      </c>
      <c r="H435" s="98">
        <v>0</v>
      </c>
    </row>
    <row r="436" spans="2:16" x14ac:dyDescent="0.25">
      <c r="B436" s="87">
        <v>4</v>
      </c>
      <c r="C436" s="96" t="s">
        <v>133</v>
      </c>
      <c r="D436" s="112" t="s">
        <v>134</v>
      </c>
      <c r="E436" s="98">
        <v>0</v>
      </c>
      <c r="F436" s="98">
        <v>0</v>
      </c>
      <c r="G436" s="98">
        <v>0</v>
      </c>
      <c r="H436" s="98">
        <v>0</v>
      </c>
    </row>
    <row r="437" spans="2:16" x14ac:dyDescent="0.25">
      <c r="B437" s="87">
        <v>5</v>
      </c>
      <c r="C437" s="96" t="s">
        <v>135</v>
      </c>
      <c r="D437" s="112" t="s">
        <v>136</v>
      </c>
      <c r="E437" s="98">
        <v>0</v>
      </c>
      <c r="F437" s="98">
        <v>0</v>
      </c>
      <c r="G437" s="98">
        <v>0</v>
      </c>
      <c r="H437" s="98">
        <v>0</v>
      </c>
    </row>
    <row r="438" spans="2:16" x14ac:dyDescent="0.25">
      <c r="B438" s="87">
        <v>6</v>
      </c>
      <c r="C438" s="96" t="s">
        <v>137</v>
      </c>
      <c r="D438" s="112" t="s">
        <v>138</v>
      </c>
      <c r="E438" s="98">
        <v>0</v>
      </c>
      <c r="F438" s="98">
        <v>0</v>
      </c>
      <c r="G438" s="98">
        <v>0</v>
      </c>
      <c r="H438" s="98">
        <v>0</v>
      </c>
    </row>
    <row r="439" spans="2:16" x14ac:dyDescent="0.25">
      <c r="B439" s="87">
        <v>7</v>
      </c>
      <c r="C439" s="96" t="s">
        <v>139</v>
      </c>
      <c r="D439" s="112" t="s">
        <v>140</v>
      </c>
      <c r="E439" s="98">
        <v>0</v>
      </c>
      <c r="F439" s="98">
        <v>0</v>
      </c>
      <c r="G439" s="98">
        <v>0</v>
      </c>
      <c r="H439" s="98">
        <v>0</v>
      </c>
    </row>
    <row r="440" spans="2:16" x14ac:dyDescent="0.25">
      <c r="B440" s="87">
        <v>8</v>
      </c>
      <c r="C440" s="100" t="s">
        <v>119</v>
      </c>
      <c r="D440" s="111" t="s">
        <v>141</v>
      </c>
      <c r="E440" s="93">
        <v>0</v>
      </c>
      <c r="F440" s="93">
        <v>0</v>
      </c>
      <c r="G440" s="93">
        <v>0</v>
      </c>
      <c r="H440" s="93">
        <v>0</v>
      </c>
    </row>
    <row r="441" spans="2:16" s="94" customFormat="1" x14ac:dyDescent="0.25">
      <c r="B441" s="87">
        <v>9</v>
      </c>
      <c r="C441" s="96" t="s">
        <v>142</v>
      </c>
      <c r="D441" s="112" t="s">
        <v>143</v>
      </c>
      <c r="E441" s="98">
        <v>0</v>
      </c>
      <c r="F441" s="98">
        <v>0</v>
      </c>
      <c r="G441" s="98">
        <v>0</v>
      </c>
      <c r="H441" s="98">
        <v>0</v>
      </c>
      <c r="J441" s="74"/>
      <c r="K441" s="72"/>
      <c r="L441" s="72"/>
      <c r="M441" s="72"/>
      <c r="N441" s="72"/>
      <c r="O441" s="72"/>
      <c r="P441" s="72"/>
    </row>
    <row r="442" spans="2:16" x14ac:dyDescent="0.25">
      <c r="B442" s="87">
        <v>10</v>
      </c>
      <c r="C442" s="96" t="s">
        <v>142</v>
      </c>
      <c r="D442" s="112" t="s">
        <v>144</v>
      </c>
      <c r="E442" s="98">
        <v>0</v>
      </c>
      <c r="F442" s="98">
        <v>0</v>
      </c>
      <c r="G442" s="98">
        <v>0</v>
      </c>
      <c r="H442" s="98">
        <v>0</v>
      </c>
    </row>
    <row r="443" spans="2:16" x14ac:dyDescent="0.25">
      <c r="B443" s="87">
        <v>11</v>
      </c>
      <c r="C443" s="96" t="s">
        <v>145</v>
      </c>
      <c r="D443" s="112" t="s">
        <v>146</v>
      </c>
      <c r="E443" s="98">
        <v>0</v>
      </c>
      <c r="F443" s="98">
        <v>0</v>
      </c>
      <c r="G443" s="98">
        <v>0</v>
      </c>
      <c r="H443" s="98">
        <v>0</v>
      </c>
    </row>
    <row r="444" spans="2:16" x14ac:dyDescent="0.25">
      <c r="B444" s="87">
        <v>12</v>
      </c>
      <c r="C444" s="96" t="s">
        <v>145</v>
      </c>
      <c r="D444" s="112" t="s">
        <v>147</v>
      </c>
      <c r="E444" s="98">
        <v>0</v>
      </c>
      <c r="F444" s="98">
        <v>0</v>
      </c>
      <c r="G444" s="98">
        <v>0</v>
      </c>
      <c r="H444" s="98">
        <v>0</v>
      </c>
    </row>
    <row r="445" spans="2:16" x14ac:dyDescent="0.25">
      <c r="B445" s="87">
        <v>13</v>
      </c>
      <c r="C445" s="96" t="s">
        <v>148</v>
      </c>
      <c r="D445" s="99" t="s">
        <v>149</v>
      </c>
      <c r="E445" s="98">
        <v>0</v>
      </c>
      <c r="F445" s="98">
        <v>0</v>
      </c>
      <c r="G445" s="98">
        <v>0</v>
      </c>
      <c r="H445" s="98">
        <v>0</v>
      </c>
    </row>
    <row r="446" spans="2:16" x14ac:dyDescent="0.25">
      <c r="B446" s="87">
        <v>14</v>
      </c>
      <c r="C446" s="88" t="s">
        <v>127</v>
      </c>
      <c r="D446" s="103" t="s">
        <v>150</v>
      </c>
      <c r="E446" s="102">
        <v>0</v>
      </c>
      <c r="F446" s="102">
        <v>0</v>
      </c>
      <c r="G446" s="102">
        <v>0</v>
      </c>
      <c r="H446" s="102">
        <v>0</v>
      </c>
    </row>
    <row r="447" spans="2:16" s="85" customFormat="1" x14ac:dyDescent="0.25">
      <c r="B447" s="87">
        <v>15</v>
      </c>
      <c r="C447" s="88" t="s">
        <v>151</v>
      </c>
      <c r="D447" s="106" t="s">
        <v>152</v>
      </c>
      <c r="E447" s="102">
        <v>0</v>
      </c>
      <c r="F447" s="102">
        <v>0</v>
      </c>
      <c r="G447" s="102">
        <v>0</v>
      </c>
      <c r="H447" s="102">
        <v>0</v>
      </c>
      <c r="J447" s="86"/>
    </row>
    <row r="449" spans="2:10" s="75" customFormat="1" ht="15.6" x14ac:dyDescent="0.25">
      <c r="C449" s="77"/>
      <c r="D449" s="77"/>
      <c r="E449" s="77"/>
      <c r="F449" s="77"/>
      <c r="G449" s="77"/>
      <c r="H449" s="77"/>
      <c r="J449" s="76"/>
    </row>
    <row r="450" spans="2:10" s="78" customFormat="1" ht="15.6" x14ac:dyDescent="0.25">
      <c r="B450" s="147" t="s">
        <v>44</v>
      </c>
      <c r="C450" s="147"/>
      <c r="D450" s="147"/>
      <c r="E450" s="147"/>
      <c r="F450" s="147"/>
      <c r="G450" s="147"/>
      <c r="H450" s="147"/>
      <c r="J450" s="80"/>
    </row>
    <row r="451" spans="2:10" s="78" customFormat="1" ht="15.6" x14ac:dyDescent="0.25">
      <c r="B451" s="147" t="s">
        <v>15</v>
      </c>
      <c r="C451" s="147"/>
      <c r="D451" s="147"/>
      <c r="E451" s="147"/>
      <c r="F451" s="147"/>
      <c r="G451" s="147"/>
      <c r="H451" s="147"/>
      <c r="J451" s="80"/>
    </row>
    <row r="452" spans="2:10" s="78" customFormat="1" ht="15.6" x14ac:dyDescent="0.25">
      <c r="B452" s="81" t="s">
        <v>167</v>
      </c>
      <c r="C452" s="81"/>
      <c r="D452" s="81"/>
      <c r="E452" s="81"/>
      <c r="F452" s="82"/>
      <c r="G452" s="82"/>
      <c r="H452" s="82"/>
      <c r="J452" s="79">
        <v>106</v>
      </c>
    </row>
    <row r="453" spans="2:10" s="78" customFormat="1" ht="15.6" x14ac:dyDescent="0.25">
      <c r="C453" s="80"/>
      <c r="E453" s="83"/>
      <c r="F453" s="83"/>
      <c r="G453" s="83"/>
      <c r="H453" s="83"/>
      <c r="J453" s="80"/>
    </row>
    <row r="454" spans="2:10" s="85" customFormat="1" x14ac:dyDescent="0.25">
      <c r="B454" s="84"/>
      <c r="C454" s="84" t="s">
        <v>47</v>
      </c>
      <c r="D454" s="84" t="s">
        <v>48</v>
      </c>
      <c r="E454" s="84" t="s">
        <v>49</v>
      </c>
      <c r="F454" s="84" t="s">
        <v>50</v>
      </c>
      <c r="G454" s="84" t="s">
        <v>51</v>
      </c>
      <c r="H454" s="84" t="s">
        <v>52</v>
      </c>
      <c r="J454" s="86"/>
    </row>
    <row r="455" spans="2:10" ht="26.4" x14ac:dyDescent="0.25">
      <c r="B455" s="87">
        <v>1</v>
      </c>
      <c r="C455" s="88" t="s">
        <v>53</v>
      </c>
      <c r="D455" s="89" t="s">
        <v>54</v>
      </c>
      <c r="E455" s="89" t="s">
        <v>55</v>
      </c>
      <c r="F455" s="90" t="s">
        <v>56</v>
      </c>
      <c r="G455" s="90" t="s">
        <v>57</v>
      </c>
      <c r="H455" s="90" t="s">
        <v>58</v>
      </c>
    </row>
    <row r="456" spans="2:10" s="94" customFormat="1" x14ac:dyDescent="0.25">
      <c r="B456" s="87">
        <v>2</v>
      </c>
      <c r="C456" s="91" t="s">
        <v>59</v>
      </c>
      <c r="D456" s="92" t="s">
        <v>60</v>
      </c>
      <c r="E456" s="93">
        <v>120000</v>
      </c>
      <c r="F456" s="93">
        <v>120000</v>
      </c>
      <c r="G456" s="93">
        <v>0</v>
      </c>
      <c r="H456" s="93">
        <v>0</v>
      </c>
      <c r="J456" s="95"/>
    </row>
    <row r="457" spans="2:10" s="94" customFormat="1" x14ac:dyDescent="0.25">
      <c r="B457" s="87">
        <v>3</v>
      </c>
      <c r="C457" s="96" t="s">
        <v>61</v>
      </c>
      <c r="D457" s="97" t="s">
        <v>62</v>
      </c>
      <c r="E457" s="98">
        <v>0</v>
      </c>
      <c r="F457" s="98">
        <v>0</v>
      </c>
      <c r="G457" s="98">
        <v>0</v>
      </c>
      <c r="H457" s="98">
        <v>0</v>
      </c>
      <c r="J457" s="95"/>
    </row>
    <row r="458" spans="2:10" s="94" customFormat="1" x14ac:dyDescent="0.25">
      <c r="B458" s="87">
        <v>4</v>
      </c>
      <c r="C458" s="96" t="s">
        <v>63</v>
      </c>
      <c r="D458" s="97" t="s">
        <v>64</v>
      </c>
      <c r="E458" s="98">
        <v>0</v>
      </c>
      <c r="F458" s="98">
        <v>0</v>
      </c>
      <c r="G458" s="98">
        <v>0</v>
      </c>
      <c r="H458" s="98">
        <v>0</v>
      </c>
      <c r="J458" s="95"/>
    </row>
    <row r="459" spans="2:10" s="94" customFormat="1" x14ac:dyDescent="0.25">
      <c r="B459" s="87">
        <v>5</v>
      </c>
      <c r="C459" s="96" t="s">
        <v>65</v>
      </c>
      <c r="D459" s="97" t="s">
        <v>66</v>
      </c>
      <c r="E459" s="98">
        <v>0</v>
      </c>
      <c r="F459" s="98">
        <v>0</v>
      </c>
      <c r="G459" s="98">
        <v>0</v>
      </c>
      <c r="H459" s="98">
        <v>0</v>
      </c>
      <c r="J459" s="95"/>
    </row>
    <row r="460" spans="2:10" s="94" customFormat="1" x14ac:dyDescent="0.25">
      <c r="B460" s="87">
        <v>6</v>
      </c>
      <c r="C460" s="96" t="s">
        <v>67</v>
      </c>
      <c r="D460" s="97" t="s">
        <v>68</v>
      </c>
      <c r="E460" s="98">
        <v>0</v>
      </c>
      <c r="F460" s="98">
        <v>0</v>
      </c>
      <c r="G460" s="98">
        <v>0</v>
      </c>
      <c r="H460" s="98">
        <v>0</v>
      </c>
      <c r="J460" s="95"/>
    </row>
    <row r="461" spans="2:10" s="94" customFormat="1" x14ac:dyDescent="0.25">
      <c r="B461" s="87">
        <v>7</v>
      </c>
      <c r="C461" s="96" t="s">
        <v>69</v>
      </c>
      <c r="D461" s="97" t="s">
        <v>70</v>
      </c>
      <c r="E461" s="98">
        <v>120000</v>
      </c>
      <c r="F461" s="98">
        <v>120000</v>
      </c>
      <c r="G461" s="98">
        <v>0</v>
      </c>
      <c r="H461" s="98">
        <v>0</v>
      </c>
      <c r="J461" s="95"/>
    </row>
    <row r="462" spans="2:10" s="94" customFormat="1" x14ac:dyDescent="0.25">
      <c r="B462" s="87">
        <v>8</v>
      </c>
      <c r="C462" s="96" t="s">
        <v>71</v>
      </c>
      <c r="D462" s="97" t="s">
        <v>72</v>
      </c>
      <c r="E462" s="98">
        <v>0</v>
      </c>
      <c r="F462" s="98">
        <v>0</v>
      </c>
      <c r="G462" s="98">
        <v>0</v>
      </c>
      <c r="H462" s="98">
        <v>0</v>
      </c>
      <c r="J462" s="95"/>
    </row>
    <row r="463" spans="2:10" s="94" customFormat="1" x14ac:dyDescent="0.25">
      <c r="B463" s="87">
        <v>9</v>
      </c>
      <c r="C463" s="96" t="s">
        <v>73</v>
      </c>
      <c r="D463" s="97" t="s">
        <v>74</v>
      </c>
      <c r="E463" s="98">
        <v>0</v>
      </c>
      <c r="F463" s="98">
        <v>0</v>
      </c>
      <c r="G463" s="98">
        <v>0</v>
      </c>
      <c r="H463" s="98">
        <v>0</v>
      </c>
      <c r="J463" s="95"/>
    </row>
    <row r="464" spans="2:10" s="94" customFormat="1" x14ac:dyDescent="0.25">
      <c r="B464" s="87">
        <v>10</v>
      </c>
      <c r="C464" s="96" t="s">
        <v>75</v>
      </c>
      <c r="D464" s="97" t="s">
        <v>76</v>
      </c>
      <c r="E464" s="98">
        <v>0</v>
      </c>
      <c r="F464" s="98">
        <v>0</v>
      </c>
      <c r="G464" s="98">
        <v>0</v>
      </c>
      <c r="H464" s="98">
        <v>0</v>
      </c>
      <c r="J464" s="95"/>
    </row>
    <row r="465" spans="2:10" x14ac:dyDescent="0.25">
      <c r="B465" s="87">
        <v>11</v>
      </c>
      <c r="C465" s="96" t="s">
        <v>77</v>
      </c>
      <c r="D465" s="97" t="s">
        <v>78</v>
      </c>
      <c r="E465" s="98">
        <v>0</v>
      </c>
      <c r="F465" s="98">
        <v>0</v>
      </c>
      <c r="G465" s="98">
        <v>0</v>
      </c>
      <c r="H465" s="98">
        <v>0</v>
      </c>
    </row>
    <row r="466" spans="2:10" x14ac:dyDescent="0.25">
      <c r="B466" s="87">
        <v>12</v>
      </c>
      <c r="C466" s="96" t="s">
        <v>79</v>
      </c>
      <c r="D466" s="97" t="s">
        <v>80</v>
      </c>
      <c r="E466" s="98">
        <v>0</v>
      </c>
      <c r="F466" s="98">
        <v>0</v>
      </c>
      <c r="G466" s="98">
        <v>0</v>
      </c>
      <c r="H466" s="98">
        <v>0</v>
      </c>
    </row>
    <row r="467" spans="2:10" x14ac:dyDescent="0.25">
      <c r="B467" s="87">
        <v>13</v>
      </c>
      <c r="C467" s="96" t="s">
        <v>81</v>
      </c>
      <c r="D467" s="97" t="s">
        <v>82</v>
      </c>
      <c r="E467" s="98">
        <v>0</v>
      </c>
      <c r="F467" s="98">
        <v>0</v>
      </c>
      <c r="G467" s="98">
        <v>0</v>
      </c>
      <c r="H467" s="98">
        <v>0</v>
      </c>
    </row>
    <row r="468" spans="2:10" s="94" customFormat="1" x14ac:dyDescent="0.25">
      <c r="B468" s="87">
        <v>14</v>
      </c>
      <c r="C468" s="96" t="s">
        <v>83</v>
      </c>
      <c r="D468" s="97" t="s">
        <v>84</v>
      </c>
      <c r="E468" s="98">
        <v>0</v>
      </c>
      <c r="F468" s="98">
        <v>0</v>
      </c>
      <c r="G468" s="98">
        <v>0</v>
      </c>
      <c r="H468" s="98">
        <v>0</v>
      </c>
      <c r="J468" s="95"/>
    </row>
    <row r="469" spans="2:10" x14ac:dyDescent="0.25">
      <c r="B469" s="87">
        <v>15</v>
      </c>
      <c r="C469" s="96" t="s">
        <v>85</v>
      </c>
      <c r="D469" s="99" t="s">
        <v>86</v>
      </c>
      <c r="E469" s="98">
        <v>0</v>
      </c>
      <c r="F469" s="98">
        <v>0</v>
      </c>
      <c r="G469" s="98">
        <v>0</v>
      </c>
      <c r="H469" s="98">
        <v>0</v>
      </c>
    </row>
    <row r="470" spans="2:10" x14ac:dyDescent="0.25">
      <c r="B470" s="87">
        <v>16</v>
      </c>
      <c r="C470" s="100" t="s">
        <v>87</v>
      </c>
      <c r="D470" s="101" t="s">
        <v>88</v>
      </c>
      <c r="E470" s="93">
        <v>0</v>
      </c>
      <c r="F470" s="93">
        <v>0</v>
      </c>
      <c r="G470" s="93">
        <v>0</v>
      </c>
      <c r="H470" s="93">
        <v>0</v>
      </c>
    </row>
    <row r="471" spans="2:10" x14ac:dyDescent="0.25">
      <c r="B471" s="87">
        <v>17</v>
      </c>
      <c r="C471" s="96" t="s">
        <v>89</v>
      </c>
      <c r="D471" s="97" t="s">
        <v>90</v>
      </c>
      <c r="E471" s="98">
        <v>0</v>
      </c>
      <c r="F471" s="98">
        <v>0</v>
      </c>
      <c r="G471" s="98">
        <v>0</v>
      </c>
      <c r="H471" s="98">
        <v>0</v>
      </c>
    </row>
    <row r="472" spans="2:10" x14ac:dyDescent="0.25">
      <c r="B472" s="87">
        <v>18</v>
      </c>
      <c r="C472" s="96" t="s">
        <v>91</v>
      </c>
      <c r="D472" s="97" t="s">
        <v>92</v>
      </c>
      <c r="E472" s="98">
        <v>0</v>
      </c>
      <c r="F472" s="98">
        <v>0</v>
      </c>
      <c r="G472" s="98">
        <v>0</v>
      </c>
      <c r="H472" s="98">
        <v>0</v>
      </c>
    </row>
    <row r="473" spans="2:10" x14ac:dyDescent="0.25">
      <c r="B473" s="87">
        <v>19</v>
      </c>
      <c r="C473" s="96" t="s">
        <v>93</v>
      </c>
      <c r="D473" s="97" t="s">
        <v>94</v>
      </c>
      <c r="E473" s="98">
        <v>0</v>
      </c>
      <c r="F473" s="98">
        <v>0</v>
      </c>
      <c r="G473" s="98">
        <v>0</v>
      </c>
      <c r="H473" s="98">
        <v>0</v>
      </c>
    </row>
    <row r="474" spans="2:10" x14ac:dyDescent="0.25">
      <c r="B474" s="87">
        <v>20</v>
      </c>
      <c r="C474" s="91" t="s">
        <v>95</v>
      </c>
      <c r="D474" s="92" t="s">
        <v>96</v>
      </c>
      <c r="E474" s="102">
        <v>0</v>
      </c>
      <c r="F474" s="93">
        <v>0</v>
      </c>
      <c r="G474" s="93">
        <v>0</v>
      </c>
      <c r="H474" s="93">
        <v>0</v>
      </c>
    </row>
    <row r="475" spans="2:10" x14ac:dyDescent="0.25">
      <c r="B475" s="87">
        <v>21</v>
      </c>
      <c r="C475" s="91" t="s">
        <v>97</v>
      </c>
      <c r="D475" s="92" t="s">
        <v>98</v>
      </c>
      <c r="E475" s="102">
        <v>0</v>
      </c>
      <c r="F475" s="102">
        <v>0</v>
      </c>
      <c r="G475" s="102">
        <v>0</v>
      </c>
      <c r="H475" s="102">
        <v>0</v>
      </c>
    </row>
    <row r="476" spans="2:10" x14ac:dyDescent="0.25">
      <c r="B476" s="87">
        <v>22</v>
      </c>
      <c r="C476" s="96" t="s">
        <v>99</v>
      </c>
      <c r="D476" s="97" t="s">
        <v>100</v>
      </c>
      <c r="E476" s="98">
        <v>0</v>
      </c>
      <c r="F476" s="98">
        <v>0</v>
      </c>
      <c r="G476" s="98">
        <v>0</v>
      </c>
      <c r="H476" s="98">
        <v>0</v>
      </c>
    </row>
    <row r="477" spans="2:10" x14ac:dyDescent="0.25">
      <c r="B477" s="87">
        <v>23</v>
      </c>
      <c r="C477" s="96" t="s">
        <v>101</v>
      </c>
      <c r="D477" s="97" t="s">
        <v>102</v>
      </c>
      <c r="E477" s="98">
        <v>0</v>
      </c>
      <c r="F477" s="98">
        <v>0</v>
      </c>
      <c r="G477" s="98">
        <v>0</v>
      </c>
      <c r="H477" s="98">
        <v>0</v>
      </c>
    </row>
    <row r="478" spans="2:10" x14ac:dyDescent="0.25">
      <c r="B478" s="87">
        <v>24</v>
      </c>
      <c r="C478" s="96" t="s">
        <v>103</v>
      </c>
      <c r="D478" s="97" t="s">
        <v>104</v>
      </c>
      <c r="E478" s="98">
        <v>0</v>
      </c>
      <c r="F478" s="98">
        <v>0</v>
      </c>
      <c r="G478" s="98">
        <v>0</v>
      </c>
      <c r="H478" s="98">
        <v>0</v>
      </c>
    </row>
    <row r="479" spans="2:10" x14ac:dyDescent="0.25">
      <c r="B479" s="87">
        <v>25</v>
      </c>
      <c r="C479" s="91" t="s">
        <v>105</v>
      </c>
      <c r="D479" s="92" t="s">
        <v>106</v>
      </c>
      <c r="E479" s="102">
        <v>0</v>
      </c>
      <c r="F479" s="102">
        <v>0</v>
      </c>
      <c r="G479" s="102">
        <v>0</v>
      </c>
      <c r="H479" s="102">
        <v>0</v>
      </c>
    </row>
    <row r="480" spans="2:10" x14ac:dyDescent="0.25">
      <c r="B480" s="87">
        <v>26</v>
      </c>
      <c r="C480" s="96" t="s">
        <v>107</v>
      </c>
      <c r="D480" s="97" t="s">
        <v>108</v>
      </c>
      <c r="E480" s="98">
        <v>0</v>
      </c>
      <c r="F480" s="98">
        <v>0</v>
      </c>
      <c r="G480" s="98">
        <v>0</v>
      </c>
      <c r="H480" s="98">
        <v>0</v>
      </c>
    </row>
    <row r="481" spans="2:10" x14ac:dyDescent="0.25">
      <c r="B481" s="87">
        <v>27</v>
      </c>
      <c r="C481" s="96" t="s">
        <v>109</v>
      </c>
      <c r="D481" s="97" t="s">
        <v>110</v>
      </c>
      <c r="E481" s="98">
        <v>0</v>
      </c>
      <c r="F481" s="98">
        <v>0</v>
      </c>
      <c r="G481" s="98">
        <v>0</v>
      </c>
      <c r="H481" s="98">
        <v>0</v>
      </c>
    </row>
    <row r="482" spans="2:10" x14ac:dyDescent="0.25">
      <c r="B482" s="87">
        <v>28</v>
      </c>
      <c r="C482" s="96" t="s">
        <v>111</v>
      </c>
      <c r="D482" s="97" t="s">
        <v>112</v>
      </c>
      <c r="E482" s="98">
        <v>0</v>
      </c>
      <c r="F482" s="98">
        <v>0</v>
      </c>
      <c r="G482" s="98">
        <v>0</v>
      </c>
      <c r="H482" s="98">
        <v>0</v>
      </c>
    </row>
    <row r="483" spans="2:10" s="94" customFormat="1" x14ac:dyDescent="0.25">
      <c r="B483" s="87">
        <v>29</v>
      </c>
      <c r="C483" s="91" t="s">
        <v>113</v>
      </c>
      <c r="D483" s="92" t="s">
        <v>114</v>
      </c>
      <c r="E483" s="102">
        <v>0</v>
      </c>
      <c r="F483" s="93">
        <v>0</v>
      </c>
      <c r="G483" s="93">
        <v>0</v>
      </c>
      <c r="H483" s="93">
        <v>0</v>
      </c>
      <c r="J483" s="95"/>
    </row>
    <row r="484" spans="2:10" s="94" customFormat="1" x14ac:dyDescent="0.25">
      <c r="B484" s="87">
        <v>30</v>
      </c>
      <c r="C484" s="91" t="s">
        <v>115</v>
      </c>
      <c r="D484" s="101" t="s">
        <v>116</v>
      </c>
      <c r="E484" s="102">
        <v>0</v>
      </c>
      <c r="F484" s="93">
        <v>0</v>
      </c>
      <c r="G484" s="93">
        <v>0</v>
      </c>
      <c r="H484" s="93">
        <v>0</v>
      </c>
      <c r="J484" s="95"/>
    </row>
    <row r="485" spans="2:10" s="94" customFormat="1" x14ac:dyDescent="0.25">
      <c r="B485" s="87">
        <v>31</v>
      </c>
      <c r="C485" s="88" t="s">
        <v>117</v>
      </c>
      <c r="D485" s="103" t="s">
        <v>118</v>
      </c>
      <c r="E485" s="102">
        <v>120000</v>
      </c>
      <c r="F485" s="102">
        <v>120000</v>
      </c>
      <c r="G485" s="102">
        <v>0</v>
      </c>
      <c r="H485" s="102">
        <v>0</v>
      </c>
      <c r="J485" s="95"/>
    </row>
    <row r="486" spans="2:10" s="94" customFormat="1" x14ac:dyDescent="0.25">
      <c r="B486" s="87">
        <v>32</v>
      </c>
      <c r="C486" s="88" t="s">
        <v>119</v>
      </c>
      <c r="D486" s="103" t="s">
        <v>120</v>
      </c>
      <c r="E486" s="102">
        <v>0</v>
      </c>
      <c r="F486" s="102">
        <v>0</v>
      </c>
      <c r="G486" s="102">
        <v>0</v>
      </c>
      <c r="H486" s="102">
        <v>0</v>
      </c>
      <c r="J486" s="95"/>
    </row>
    <row r="487" spans="2:10" s="94" customFormat="1" x14ac:dyDescent="0.25">
      <c r="B487" s="87">
        <v>33</v>
      </c>
      <c r="C487" s="96" t="s">
        <v>121</v>
      </c>
      <c r="D487" s="97" t="s">
        <v>122</v>
      </c>
      <c r="E487" s="98">
        <v>0</v>
      </c>
      <c r="F487" s="98">
        <v>0</v>
      </c>
      <c r="G487" s="98">
        <v>0</v>
      </c>
      <c r="H487" s="98">
        <v>0</v>
      </c>
      <c r="J487" s="95"/>
    </row>
    <row r="488" spans="2:10" s="94" customFormat="1" x14ac:dyDescent="0.25">
      <c r="B488" s="87">
        <v>34</v>
      </c>
      <c r="C488" s="96" t="s">
        <v>123</v>
      </c>
      <c r="D488" s="99" t="s">
        <v>124</v>
      </c>
      <c r="E488" s="98">
        <v>0</v>
      </c>
      <c r="F488" s="98">
        <v>0</v>
      </c>
      <c r="G488" s="98">
        <v>0</v>
      </c>
      <c r="H488" s="98">
        <v>0</v>
      </c>
      <c r="J488" s="95"/>
    </row>
    <row r="489" spans="2:10" x14ac:dyDescent="0.25">
      <c r="B489" s="87">
        <v>35</v>
      </c>
      <c r="C489" s="104" t="s">
        <v>125</v>
      </c>
      <c r="D489" s="99" t="s">
        <v>126</v>
      </c>
      <c r="E489" s="105">
        <v>0</v>
      </c>
      <c r="F489" s="98">
        <v>0</v>
      </c>
      <c r="G489" s="98">
        <v>0</v>
      </c>
      <c r="H489" s="98">
        <v>0</v>
      </c>
    </row>
    <row r="490" spans="2:10" x14ac:dyDescent="0.25">
      <c r="B490" s="87">
        <v>36</v>
      </c>
      <c r="C490" s="88" t="s">
        <v>127</v>
      </c>
      <c r="D490" s="106" t="s">
        <v>128</v>
      </c>
      <c r="E490" s="102">
        <v>120000</v>
      </c>
      <c r="F490" s="102">
        <v>120000</v>
      </c>
      <c r="G490" s="102">
        <v>0</v>
      </c>
      <c r="H490" s="102">
        <v>0</v>
      </c>
    </row>
    <row r="491" spans="2:10" s="78" customFormat="1" ht="15.6" x14ac:dyDescent="0.25">
      <c r="C491" s="80"/>
      <c r="E491" s="83"/>
      <c r="F491" s="83"/>
      <c r="G491" s="83"/>
      <c r="H491" s="83"/>
      <c r="J491" s="80"/>
    </row>
    <row r="492" spans="2:10" s="78" customFormat="1" ht="15.6" x14ac:dyDescent="0.25">
      <c r="C492" s="80"/>
      <c r="E492" s="83"/>
      <c r="F492" s="83"/>
      <c r="G492" s="83"/>
      <c r="H492" s="83"/>
      <c r="J492" s="80"/>
    </row>
    <row r="493" spans="2:10" s="78" customFormat="1" ht="15.6" x14ac:dyDescent="0.25">
      <c r="B493" s="147" t="s">
        <v>15</v>
      </c>
      <c r="C493" s="147"/>
      <c r="D493" s="147"/>
      <c r="E493" s="147"/>
      <c r="F493" s="147"/>
      <c r="G493" s="147"/>
      <c r="H493" s="147"/>
      <c r="J493" s="80"/>
    </row>
    <row r="494" spans="2:10" s="109" customFormat="1" ht="15.6" x14ac:dyDescent="0.3">
      <c r="B494" s="108" t="s">
        <v>168</v>
      </c>
      <c r="C494" s="108"/>
      <c r="D494" s="108"/>
      <c r="E494" s="108"/>
      <c r="F494" s="82"/>
      <c r="G494" s="82"/>
      <c r="H494" s="82"/>
      <c r="J494" s="127">
        <v>506</v>
      </c>
    </row>
    <row r="495" spans="2:10" s="78" customFormat="1" ht="15.6" x14ac:dyDescent="0.25">
      <c r="C495" s="80"/>
      <c r="E495" s="83"/>
      <c r="F495" s="83"/>
      <c r="G495" s="83"/>
      <c r="H495" s="83"/>
      <c r="J495" s="80"/>
    </row>
    <row r="496" spans="2:10" s="85" customFormat="1" x14ac:dyDescent="0.25">
      <c r="B496" s="84"/>
      <c r="C496" s="84" t="s">
        <v>47</v>
      </c>
      <c r="D496" s="84" t="s">
        <v>48</v>
      </c>
      <c r="E496" s="84" t="s">
        <v>49</v>
      </c>
      <c r="F496" s="84" t="s">
        <v>50</v>
      </c>
      <c r="G496" s="84" t="s">
        <v>51</v>
      </c>
      <c r="H496" s="84" t="s">
        <v>52</v>
      </c>
      <c r="J496" s="86"/>
    </row>
    <row r="497" spans="2:16" s="74" customFormat="1" ht="26.4" x14ac:dyDescent="0.25">
      <c r="B497" s="87">
        <v>1</v>
      </c>
      <c r="C497" s="88" t="s">
        <v>53</v>
      </c>
      <c r="D497" s="89" t="s">
        <v>54</v>
      </c>
      <c r="E497" s="89" t="s">
        <v>55</v>
      </c>
      <c r="F497" s="90" t="s">
        <v>56</v>
      </c>
      <c r="G497" s="90" t="s">
        <v>57</v>
      </c>
      <c r="H497" s="90" t="s">
        <v>58</v>
      </c>
    </row>
    <row r="498" spans="2:16" s="94" customFormat="1" x14ac:dyDescent="0.25">
      <c r="B498" s="87">
        <v>2</v>
      </c>
      <c r="C498" s="100" t="s">
        <v>117</v>
      </c>
      <c r="D498" s="111" t="s">
        <v>130</v>
      </c>
      <c r="E498" s="93">
        <v>0</v>
      </c>
      <c r="F498" s="93">
        <v>0</v>
      </c>
      <c r="G498" s="93">
        <v>0</v>
      </c>
      <c r="H498" s="93">
        <v>0</v>
      </c>
      <c r="J498" s="74"/>
      <c r="K498" s="72"/>
      <c r="L498" s="72"/>
      <c r="M498" s="72"/>
      <c r="N498" s="72"/>
      <c r="O498" s="72"/>
      <c r="P498" s="72"/>
    </row>
    <row r="499" spans="2:16" x14ac:dyDescent="0.25">
      <c r="B499" s="87">
        <v>3</v>
      </c>
      <c r="C499" s="96" t="s">
        <v>131</v>
      </c>
      <c r="D499" s="112" t="s">
        <v>132</v>
      </c>
      <c r="E499" s="98">
        <v>0</v>
      </c>
      <c r="F499" s="98">
        <v>0</v>
      </c>
      <c r="G499" s="98">
        <v>0</v>
      </c>
      <c r="H499" s="98">
        <v>0</v>
      </c>
    </row>
    <row r="500" spans="2:16" x14ac:dyDescent="0.25">
      <c r="B500" s="87">
        <v>4</v>
      </c>
      <c r="C500" s="96" t="s">
        <v>133</v>
      </c>
      <c r="D500" s="112" t="s">
        <v>134</v>
      </c>
      <c r="E500" s="98">
        <v>0</v>
      </c>
      <c r="F500" s="98">
        <v>0</v>
      </c>
      <c r="G500" s="98">
        <v>0</v>
      </c>
      <c r="H500" s="98">
        <v>0</v>
      </c>
    </row>
    <row r="501" spans="2:16" x14ac:dyDescent="0.25">
      <c r="B501" s="87">
        <v>5</v>
      </c>
      <c r="C501" s="96" t="s">
        <v>135</v>
      </c>
      <c r="D501" s="112" t="s">
        <v>136</v>
      </c>
      <c r="E501" s="98">
        <v>0</v>
      </c>
      <c r="F501" s="98">
        <v>0</v>
      </c>
      <c r="G501" s="98">
        <v>0</v>
      </c>
      <c r="H501" s="98">
        <v>0</v>
      </c>
    </row>
    <row r="502" spans="2:16" x14ac:dyDescent="0.25">
      <c r="B502" s="87">
        <v>6</v>
      </c>
      <c r="C502" s="96" t="s">
        <v>137</v>
      </c>
      <c r="D502" s="112" t="s">
        <v>138</v>
      </c>
      <c r="E502" s="98">
        <v>0</v>
      </c>
      <c r="F502" s="98">
        <v>0</v>
      </c>
      <c r="G502" s="98">
        <v>0</v>
      </c>
      <c r="H502" s="98">
        <v>0</v>
      </c>
    </row>
    <row r="503" spans="2:16" x14ac:dyDescent="0.25">
      <c r="B503" s="87">
        <v>7</v>
      </c>
      <c r="C503" s="96" t="s">
        <v>139</v>
      </c>
      <c r="D503" s="112" t="s">
        <v>140</v>
      </c>
      <c r="E503" s="98">
        <v>0</v>
      </c>
      <c r="F503" s="98">
        <v>0</v>
      </c>
      <c r="G503" s="98">
        <v>0</v>
      </c>
      <c r="H503" s="98">
        <v>0</v>
      </c>
    </row>
    <row r="504" spans="2:16" x14ac:dyDescent="0.25">
      <c r="B504" s="87">
        <v>8</v>
      </c>
      <c r="C504" s="100" t="s">
        <v>119</v>
      </c>
      <c r="D504" s="111" t="s">
        <v>141</v>
      </c>
      <c r="E504" s="93">
        <v>0</v>
      </c>
      <c r="F504" s="93">
        <v>0</v>
      </c>
      <c r="G504" s="93">
        <v>0</v>
      </c>
      <c r="H504" s="93">
        <v>0</v>
      </c>
    </row>
    <row r="505" spans="2:16" s="94" customFormat="1" x14ac:dyDescent="0.25">
      <c r="B505" s="87">
        <v>9</v>
      </c>
      <c r="C505" s="96" t="s">
        <v>142</v>
      </c>
      <c r="D505" s="112" t="s">
        <v>143</v>
      </c>
      <c r="E505" s="98">
        <v>0</v>
      </c>
      <c r="F505" s="98">
        <v>0</v>
      </c>
      <c r="G505" s="98">
        <v>0</v>
      </c>
      <c r="H505" s="98">
        <v>0</v>
      </c>
      <c r="J505" s="74"/>
      <c r="K505" s="72"/>
      <c r="L505" s="72"/>
      <c r="M505" s="72"/>
      <c r="N505" s="72"/>
      <c r="O505" s="72"/>
      <c r="P505" s="72"/>
    </row>
    <row r="506" spans="2:16" x14ac:dyDescent="0.25">
      <c r="B506" s="87">
        <v>10</v>
      </c>
      <c r="C506" s="96" t="s">
        <v>142</v>
      </c>
      <c r="D506" s="112" t="s">
        <v>144</v>
      </c>
      <c r="E506" s="98">
        <v>0</v>
      </c>
      <c r="F506" s="98">
        <v>0</v>
      </c>
      <c r="G506" s="98">
        <v>0</v>
      </c>
      <c r="H506" s="98">
        <v>0</v>
      </c>
    </row>
    <row r="507" spans="2:16" x14ac:dyDescent="0.25">
      <c r="B507" s="87">
        <v>11</v>
      </c>
      <c r="C507" s="96" t="s">
        <v>145</v>
      </c>
      <c r="D507" s="112" t="s">
        <v>146</v>
      </c>
      <c r="E507" s="98">
        <v>0</v>
      </c>
      <c r="F507" s="98">
        <v>0</v>
      </c>
      <c r="G507" s="98">
        <v>0</v>
      </c>
      <c r="H507" s="98">
        <v>0</v>
      </c>
    </row>
    <row r="508" spans="2:16" x14ac:dyDescent="0.25">
      <c r="B508" s="87">
        <v>12</v>
      </c>
      <c r="C508" s="96" t="s">
        <v>145</v>
      </c>
      <c r="D508" s="112" t="s">
        <v>147</v>
      </c>
      <c r="E508" s="98">
        <v>0</v>
      </c>
      <c r="F508" s="98">
        <v>0</v>
      </c>
      <c r="G508" s="98">
        <v>0</v>
      </c>
      <c r="H508" s="98">
        <v>0</v>
      </c>
    </row>
    <row r="509" spans="2:16" x14ac:dyDescent="0.25">
      <c r="B509" s="87">
        <v>13</v>
      </c>
      <c r="C509" s="96" t="s">
        <v>148</v>
      </c>
      <c r="D509" s="99" t="s">
        <v>149</v>
      </c>
      <c r="E509" s="98">
        <v>0</v>
      </c>
      <c r="F509" s="98">
        <v>0</v>
      </c>
      <c r="G509" s="98">
        <v>0</v>
      </c>
      <c r="H509" s="98">
        <v>0</v>
      </c>
    </row>
    <row r="510" spans="2:16" x14ac:dyDescent="0.25">
      <c r="B510" s="87">
        <v>14</v>
      </c>
      <c r="C510" s="88" t="s">
        <v>127</v>
      </c>
      <c r="D510" s="103" t="s">
        <v>150</v>
      </c>
      <c r="E510" s="102">
        <v>0</v>
      </c>
      <c r="F510" s="102">
        <v>0</v>
      </c>
      <c r="G510" s="102">
        <v>0</v>
      </c>
      <c r="H510" s="102">
        <v>0</v>
      </c>
    </row>
    <row r="511" spans="2:16" s="85" customFormat="1" x14ac:dyDescent="0.25">
      <c r="B511" s="87">
        <v>15</v>
      </c>
      <c r="C511" s="88" t="s">
        <v>151</v>
      </c>
      <c r="D511" s="106" t="s">
        <v>152</v>
      </c>
      <c r="E511" s="102">
        <v>0</v>
      </c>
      <c r="F511" s="102">
        <v>0</v>
      </c>
      <c r="G511" s="102">
        <v>0</v>
      </c>
      <c r="H511" s="102">
        <v>0</v>
      </c>
      <c r="J511" s="86"/>
    </row>
    <row r="513" spans="2:10" s="75" customFormat="1" ht="15.6" x14ac:dyDescent="0.25">
      <c r="C513" s="77"/>
      <c r="D513" s="77"/>
      <c r="E513" s="77"/>
      <c r="F513" s="77"/>
      <c r="G513" s="77"/>
      <c r="H513" s="77"/>
      <c r="J513" s="76"/>
    </row>
    <row r="514" spans="2:10" s="78" customFormat="1" ht="15.6" x14ac:dyDescent="0.25">
      <c r="B514" s="147" t="s">
        <v>44</v>
      </c>
      <c r="C514" s="147"/>
      <c r="D514" s="147"/>
      <c r="E514" s="147"/>
      <c r="F514" s="147"/>
      <c r="G514" s="147"/>
      <c r="H514" s="147"/>
      <c r="J514" s="80"/>
    </row>
    <row r="515" spans="2:10" s="78" customFormat="1" ht="15.6" x14ac:dyDescent="0.25">
      <c r="B515" s="147" t="s">
        <v>169</v>
      </c>
      <c r="C515" s="147"/>
      <c r="D515" s="147"/>
      <c r="E515" s="147"/>
      <c r="F515" s="147"/>
      <c r="G515" s="147"/>
      <c r="H515" s="147"/>
      <c r="J515" s="80"/>
    </row>
    <row r="516" spans="2:10" s="78" customFormat="1" ht="15.6" x14ac:dyDescent="0.25">
      <c r="C516" s="80"/>
      <c r="E516" s="83"/>
      <c r="F516" s="83"/>
      <c r="G516" s="83"/>
      <c r="H516" s="83"/>
      <c r="J516" s="80"/>
    </row>
    <row r="517" spans="2:10" s="78" customFormat="1" ht="15.6" x14ac:dyDescent="0.25">
      <c r="B517" s="81" t="s">
        <v>170</v>
      </c>
      <c r="C517" s="81"/>
      <c r="D517" s="81"/>
      <c r="E517" s="81"/>
      <c r="F517" s="82"/>
      <c r="G517" s="82"/>
      <c r="H517" s="82"/>
      <c r="J517" s="118">
        <v>107</v>
      </c>
    </row>
    <row r="518" spans="2:10" s="78" customFormat="1" ht="15.6" x14ac:dyDescent="0.25">
      <c r="C518" s="80"/>
      <c r="E518" s="83"/>
      <c r="F518" s="83"/>
      <c r="G518" s="83"/>
      <c r="H518" s="83"/>
      <c r="J518" s="80"/>
    </row>
    <row r="519" spans="2:10" s="85" customFormat="1" x14ac:dyDescent="0.25">
      <c r="B519" s="84"/>
      <c r="C519" s="84" t="s">
        <v>47</v>
      </c>
      <c r="D519" s="84" t="s">
        <v>48</v>
      </c>
      <c r="E519" s="84" t="s">
        <v>49</v>
      </c>
      <c r="F519" s="84" t="s">
        <v>50</v>
      </c>
      <c r="G519" s="84" t="s">
        <v>51</v>
      </c>
      <c r="H519" s="84" t="s">
        <v>52</v>
      </c>
      <c r="J519" s="86"/>
    </row>
    <row r="520" spans="2:10" ht="26.4" x14ac:dyDescent="0.25">
      <c r="B520" s="87">
        <v>1</v>
      </c>
      <c r="C520" s="88" t="s">
        <v>53</v>
      </c>
      <c r="D520" s="89" t="s">
        <v>54</v>
      </c>
      <c r="E520" s="89" t="s">
        <v>55</v>
      </c>
      <c r="F520" s="90" t="s">
        <v>56</v>
      </c>
      <c r="G520" s="90" t="s">
        <v>57</v>
      </c>
      <c r="H520" s="90" t="s">
        <v>58</v>
      </c>
    </row>
    <row r="521" spans="2:10" s="94" customFormat="1" x14ac:dyDescent="0.25">
      <c r="B521" s="87">
        <v>2</v>
      </c>
      <c r="C521" s="91" t="s">
        <v>59</v>
      </c>
      <c r="D521" s="92" t="s">
        <v>60</v>
      </c>
      <c r="E521" s="93">
        <v>436080</v>
      </c>
      <c r="F521" s="93">
        <v>436080</v>
      </c>
      <c r="G521" s="93">
        <v>0</v>
      </c>
      <c r="H521" s="93">
        <v>0</v>
      </c>
      <c r="J521" s="95"/>
    </row>
    <row r="522" spans="2:10" s="94" customFormat="1" x14ac:dyDescent="0.25">
      <c r="B522" s="87">
        <v>3</v>
      </c>
      <c r="C522" s="96" t="s">
        <v>61</v>
      </c>
      <c r="D522" s="97" t="s">
        <v>62</v>
      </c>
      <c r="E522" s="98">
        <v>0</v>
      </c>
      <c r="F522" s="98">
        <v>0</v>
      </c>
      <c r="G522" s="98">
        <v>0</v>
      </c>
      <c r="H522" s="98">
        <v>0</v>
      </c>
      <c r="J522" s="95"/>
    </row>
    <row r="523" spans="2:10" s="94" customFormat="1" x14ac:dyDescent="0.25">
      <c r="B523" s="87">
        <v>4</v>
      </c>
      <c r="C523" s="96" t="s">
        <v>63</v>
      </c>
      <c r="D523" s="97" t="s">
        <v>64</v>
      </c>
      <c r="E523" s="98">
        <v>0</v>
      </c>
      <c r="F523" s="98">
        <v>0</v>
      </c>
      <c r="G523" s="98">
        <v>0</v>
      </c>
      <c r="H523" s="98">
        <v>0</v>
      </c>
      <c r="J523" s="95"/>
    </row>
    <row r="524" spans="2:10" s="94" customFormat="1" x14ac:dyDescent="0.25">
      <c r="B524" s="87">
        <v>5</v>
      </c>
      <c r="C524" s="96" t="s">
        <v>65</v>
      </c>
      <c r="D524" s="97" t="s">
        <v>66</v>
      </c>
      <c r="E524" s="98">
        <v>0</v>
      </c>
      <c r="F524" s="98">
        <v>0</v>
      </c>
      <c r="G524" s="98">
        <v>0</v>
      </c>
      <c r="H524" s="98">
        <v>0</v>
      </c>
      <c r="J524" s="95"/>
    </row>
    <row r="525" spans="2:10" s="94" customFormat="1" x14ac:dyDescent="0.25">
      <c r="B525" s="87">
        <v>6</v>
      </c>
      <c r="C525" s="96" t="s">
        <v>67</v>
      </c>
      <c r="D525" s="97" t="s">
        <v>68</v>
      </c>
      <c r="E525" s="98">
        <v>0</v>
      </c>
      <c r="F525" s="98">
        <v>0</v>
      </c>
      <c r="G525" s="98">
        <v>0</v>
      </c>
      <c r="H525" s="98">
        <v>0</v>
      </c>
      <c r="J525" s="95"/>
    </row>
    <row r="526" spans="2:10" s="94" customFormat="1" x14ac:dyDescent="0.25">
      <c r="B526" s="87">
        <v>7</v>
      </c>
      <c r="C526" s="96" t="s">
        <v>69</v>
      </c>
      <c r="D526" s="97" t="s">
        <v>70</v>
      </c>
      <c r="E526" s="98">
        <v>375264</v>
      </c>
      <c r="F526" s="98">
        <v>375264</v>
      </c>
      <c r="G526" s="98">
        <v>0</v>
      </c>
      <c r="H526" s="98">
        <v>0</v>
      </c>
      <c r="J526" s="95"/>
    </row>
    <row r="527" spans="2:10" s="94" customFormat="1" x14ac:dyDescent="0.25">
      <c r="B527" s="87">
        <v>8</v>
      </c>
      <c r="C527" s="96" t="s">
        <v>71</v>
      </c>
      <c r="D527" s="97" t="s">
        <v>72</v>
      </c>
      <c r="E527" s="98">
        <v>60816</v>
      </c>
      <c r="F527" s="98">
        <v>60816</v>
      </c>
      <c r="G527" s="98">
        <v>0</v>
      </c>
      <c r="H527" s="98">
        <v>0</v>
      </c>
      <c r="J527" s="95"/>
    </row>
    <row r="528" spans="2:10" s="94" customFormat="1" x14ac:dyDescent="0.25">
      <c r="B528" s="87">
        <v>9</v>
      </c>
      <c r="C528" s="96" t="s">
        <v>73</v>
      </c>
      <c r="D528" s="97" t="s">
        <v>74</v>
      </c>
      <c r="E528" s="98">
        <v>0</v>
      </c>
      <c r="F528" s="98">
        <v>0</v>
      </c>
      <c r="G528" s="98">
        <v>0</v>
      </c>
      <c r="H528" s="98">
        <v>0</v>
      </c>
      <c r="J528" s="95"/>
    </row>
    <row r="529" spans="2:10" s="94" customFormat="1" x14ac:dyDescent="0.25">
      <c r="B529" s="87">
        <v>10</v>
      </c>
      <c r="C529" s="96" t="s">
        <v>75</v>
      </c>
      <c r="D529" s="97" t="s">
        <v>76</v>
      </c>
      <c r="E529" s="98">
        <v>0</v>
      </c>
      <c r="F529" s="98">
        <v>0</v>
      </c>
      <c r="G529" s="98">
        <v>0</v>
      </c>
      <c r="H529" s="98">
        <v>0</v>
      </c>
      <c r="J529" s="95"/>
    </row>
    <row r="530" spans="2:10" x14ac:dyDescent="0.25">
      <c r="B530" s="87">
        <v>11</v>
      </c>
      <c r="C530" s="96" t="s">
        <v>77</v>
      </c>
      <c r="D530" s="97" t="s">
        <v>78</v>
      </c>
      <c r="E530" s="98">
        <v>0</v>
      </c>
      <c r="F530" s="98">
        <v>0</v>
      </c>
      <c r="G530" s="98">
        <v>0</v>
      </c>
      <c r="H530" s="98">
        <v>0</v>
      </c>
    </row>
    <row r="531" spans="2:10" x14ac:dyDescent="0.25">
      <c r="B531" s="87">
        <v>12</v>
      </c>
      <c r="C531" s="96" t="s">
        <v>79</v>
      </c>
      <c r="D531" s="97" t="s">
        <v>80</v>
      </c>
      <c r="E531" s="98">
        <v>0</v>
      </c>
      <c r="F531" s="98">
        <v>0</v>
      </c>
      <c r="G531" s="98">
        <v>0</v>
      </c>
      <c r="H531" s="98">
        <v>0</v>
      </c>
    </row>
    <row r="532" spans="2:10" x14ac:dyDescent="0.25">
      <c r="B532" s="87">
        <v>13</v>
      </c>
      <c r="C532" s="96" t="s">
        <v>81</v>
      </c>
      <c r="D532" s="97" t="s">
        <v>82</v>
      </c>
      <c r="E532" s="98">
        <v>0</v>
      </c>
      <c r="F532" s="98">
        <v>0</v>
      </c>
      <c r="G532" s="98">
        <v>0</v>
      </c>
      <c r="H532" s="98">
        <v>0</v>
      </c>
    </row>
    <row r="533" spans="2:10" s="94" customFormat="1" x14ac:dyDescent="0.25">
      <c r="B533" s="87">
        <v>14</v>
      </c>
      <c r="C533" s="96" t="s">
        <v>83</v>
      </c>
      <c r="D533" s="97" t="s">
        <v>84</v>
      </c>
      <c r="E533" s="98">
        <v>0</v>
      </c>
      <c r="F533" s="98">
        <v>0</v>
      </c>
      <c r="G533" s="98">
        <v>0</v>
      </c>
      <c r="H533" s="98">
        <v>0</v>
      </c>
      <c r="J533" s="95"/>
    </row>
    <row r="534" spans="2:10" x14ac:dyDescent="0.25">
      <c r="B534" s="87">
        <v>15</v>
      </c>
      <c r="C534" s="96" t="s">
        <v>85</v>
      </c>
      <c r="D534" s="99" t="s">
        <v>86</v>
      </c>
      <c r="E534" s="98">
        <v>0</v>
      </c>
      <c r="F534" s="98">
        <v>0</v>
      </c>
      <c r="G534" s="98">
        <v>0</v>
      </c>
      <c r="H534" s="98">
        <v>0</v>
      </c>
    </row>
    <row r="535" spans="2:10" x14ac:dyDescent="0.25">
      <c r="B535" s="87">
        <v>16</v>
      </c>
      <c r="C535" s="100" t="s">
        <v>87</v>
      </c>
      <c r="D535" s="101" t="s">
        <v>88</v>
      </c>
      <c r="E535" s="93">
        <v>0</v>
      </c>
      <c r="F535" s="93">
        <v>0</v>
      </c>
      <c r="G535" s="93">
        <v>0</v>
      </c>
      <c r="H535" s="93">
        <v>0</v>
      </c>
    </row>
    <row r="536" spans="2:10" x14ac:dyDescent="0.25">
      <c r="B536" s="87">
        <v>17</v>
      </c>
      <c r="C536" s="96" t="s">
        <v>89</v>
      </c>
      <c r="D536" s="97" t="s">
        <v>90</v>
      </c>
      <c r="E536" s="98">
        <v>0</v>
      </c>
      <c r="F536" s="98">
        <v>0</v>
      </c>
      <c r="G536" s="98">
        <v>0</v>
      </c>
      <c r="H536" s="98">
        <v>0</v>
      </c>
    </row>
    <row r="537" spans="2:10" x14ac:dyDescent="0.25">
      <c r="B537" s="87">
        <v>18</v>
      </c>
      <c r="C537" s="96" t="s">
        <v>91</v>
      </c>
      <c r="D537" s="97" t="s">
        <v>92</v>
      </c>
      <c r="E537" s="98">
        <v>0</v>
      </c>
      <c r="F537" s="98">
        <v>0</v>
      </c>
      <c r="G537" s="98">
        <v>0</v>
      </c>
      <c r="H537" s="98">
        <v>0</v>
      </c>
    </row>
    <row r="538" spans="2:10" x14ac:dyDescent="0.25">
      <c r="B538" s="87">
        <v>19</v>
      </c>
      <c r="C538" s="96" t="s">
        <v>93</v>
      </c>
      <c r="D538" s="97" t="s">
        <v>94</v>
      </c>
      <c r="E538" s="98">
        <v>0</v>
      </c>
      <c r="F538" s="98">
        <v>0</v>
      </c>
      <c r="G538" s="98">
        <v>0</v>
      </c>
      <c r="H538" s="98">
        <v>0</v>
      </c>
    </row>
    <row r="539" spans="2:10" x14ac:dyDescent="0.25">
      <c r="B539" s="87">
        <v>20</v>
      </c>
      <c r="C539" s="91" t="s">
        <v>95</v>
      </c>
      <c r="D539" s="92" t="s">
        <v>96</v>
      </c>
      <c r="E539" s="102">
        <v>0</v>
      </c>
      <c r="F539" s="93">
        <v>0</v>
      </c>
      <c r="G539" s="93">
        <v>0</v>
      </c>
      <c r="H539" s="93">
        <v>0</v>
      </c>
    </row>
    <row r="540" spans="2:10" x14ac:dyDescent="0.25">
      <c r="B540" s="87">
        <v>21</v>
      </c>
      <c r="C540" s="91" t="s">
        <v>97</v>
      </c>
      <c r="D540" s="92" t="s">
        <v>98</v>
      </c>
      <c r="E540" s="102">
        <v>0</v>
      </c>
      <c r="F540" s="102">
        <v>0</v>
      </c>
      <c r="G540" s="102">
        <v>0</v>
      </c>
      <c r="H540" s="102">
        <v>0</v>
      </c>
    </row>
    <row r="541" spans="2:10" x14ac:dyDescent="0.25">
      <c r="B541" s="87">
        <v>22</v>
      </c>
      <c r="C541" s="96" t="s">
        <v>99</v>
      </c>
      <c r="D541" s="97" t="s">
        <v>100</v>
      </c>
      <c r="E541" s="98">
        <v>0</v>
      </c>
      <c r="F541" s="98">
        <v>0</v>
      </c>
      <c r="G541" s="98">
        <v>0</v>
      </c>
      <c r="H541" s="98">
        <v>0</v>
      </c>
    </row>
    <row r="542" spans="2:10" x14ac:dyDescent="0.25">
      <c r="B542" s="87">
        <v>23</v>
      </c>
      <c r="C542" s="96" t="s">
        <v>101</v>
      </c>
      <c r="D542" s="97" t="s">
        <v>102</v>
      </c>
      <c r="E542" s="98">
        <v>0</v>
      </c>
      <c r="F542" s="98">
        <v>0</v>
      </c>
      <c r="G542" s="98">
        <v>0</v>
      </c>
      <c r="H542" s="98">
        <v>0</v>
      </c>
    </row>
    <row r="543" spans="2:10" x14ac:dyDescent="0.25">
      <c r="B543" s="87">
        <v>24</v>
      </c>
      <c r="C543" s="96" t="s">
        <v>103</v>
      </c>
      <c r="D543" s="97" t="s">
        <v>104</v>
      </c>
      <c r="E543" s="98">
        <v>0</v>
      </c>
      <c r="F543" s="98">
        <v>0</v>
      </c>
      <c r="G543" s="98">
        <v>0</v>
      </c>
      <c r="H543" s="98">
        <v>0</v>
      </c>
    </row>
    <row r="544" spans="2:10" x14ac:dyDescent="0.25">
      <c r="B544" s="87">
        <v>25</v>
      </c>
      <c r="C544" s="91" t="s">
        <v>105</v>
      </c>
      <c r="D544" s="92" t="s">
        <v>106</v>
      </c>
      <c r="E544" s="102">
        <v>0</v>
      </c>
      <c r="F544" s="102">
        <v>0</v>
      </c>
      <c r="G544" s="102">
        <v>0</v>
      </c>
      <c r="H544" s="102">
        <v>0</v>
      </c>
    </row>
    <row r="545" spans="2:10" x14ac:dyDescent="0.25">
      <c r="B545" s="87">
        <v>26</v>
      </c>
      <c r="C545" s="96" t="s">
        <v>107</v>
      </c>
      <c r="D545" s="97" t="s">
        <v>108</v>
      </c>
      <c r="E545" s="98">
        <v>0</v>
      </c>
      <c r="F545" s="98">
        <v>0</v>
      </c>
      <c r="G545" s="98">
        <v>0</v>
      </c>
      <c r="H545" s="98">
        <v>0</v>
      </c>
    </row>
    <row r="546" spans="2:10" x14ac:dyDescent="0.25">
      <c r="B546" s="87">
        <v>27</v>
      </c>
      <c r="C546" s="96" t="s">
        <v>109</v>
      </c>
      <c r="D546" s="97" t="s">
        <v>110</v>
      </c>
      <c r="E546" s="98">
        <v>0</v>
      </c>
      <c r="F546" s="98">
        <v>0</v>
      </c>
      <c r="G546" s="98">
        <v>0</v>
      </c>
      <c r="H546" s="98">
        <v>0</v>
      </c>
    </row>
    <row r="547" spans="2:10" x14ac:dyDescent="0.25">
      <c r="B547" s="87">
        <v>28</v>
      </c>
      <c r="C547" s="96" t="s">
        <v>111</v>
      </c>
      <c r="D547" s="97" t="s">
        <v>112</v>
      </c>
      <c r="E547" s="98">
        <v>0</v>
      </c>
      <c r="F547" s="98">
        <v>0</v>
      </c>
      <c r="G547" s="98">
        <v>0</v>
      </c>
      <c r="H547" s="98">
        <v>0</v>
      </c>
    </row>
    <row r="548" spans="2:10" s="94" customFormat="1" x14ac:dyDescent="0.25">
      <c r="B548" s="87">
        <v>29</v>
      </c>
      <c r="C548" s="91" t="s">
        <v>113</v>
      </c>
      <c r="D548" s="92" t="s">
        <v>114</v>
      </c>
      <c r="E548" s="102">
        <v>0</v>
      </c>
      <c r="F548" s="93">
        <v>0</v>
      </c>
      <c r="G548" s="93">
        <v>0</v>
      </c>
      <c r="H548" s="93">
        <v>0</v>
      </c>
      <c r="J548" s="95"/>
    </row>
    <row r="549" spans="2:10" s="94" customFormat="1" x14ac:dyDescent="0.25">
      <c r="B549" s="87">
        <v>30</v>
      </c>
      <c r="C549" s="91" t="s">
        <v>115</v>
      </c>
      <c r="D549" s="101" t="s">
        <v>116</v>
      </c>
      <c r="E549" s="102">
        <v>0</v>
      </c>
      <c r="F549" s="93">
        <v>0</v>
      </c>
      <c r="G549" s="93">
        <v>0</v>
      </c>
      <c r="H549" s="93">
        <v>0</v>
      </c>
      <c r="J549" s="95"/>
    </row>
    <row r="550" spans="2:10" s="94" customFormat="1" x14ac:dyDescent="0.25">
      <c r="B550" s="87">
        <v>31</v>
      </c>
      <c r="C550" s="88" t="s">
        <v>117</v>
      </c>
      <c r="D550" s="103" t="s">
        <v>118</v>
      </c>
      <c r="E550" s="102">
        <v>436080</v>
      </c>
      <c r="F550" s="102">
        <v>436080</v>
      </c>
      <c r="G550" s="102">
        <v>0</v>
      </c>
      <c r="H550" s="102">
        <v>0</v>
      </c>
      <c r="J550" s="95"/>
    </row>
    <row r="551" spans="2:10" s="94" customFormat="1" x14ac:dyDescent="0.25">
      <c r="B551" s="87">
        <v>32</v>
      </c>
      <c r="C551" s="88" t="s">
        <v>119</v>
      </c>
      <c r="D551" s="103" t="s">
        <v>120</v>
      </c>
      <c r="E551" s="102">
        <v>0</v>
      </c>
      <c r="F551" s="102">
        <v>0</v>
      </c>
      <c r="G551" s="102">
        <v>0</v>
      </c>
      <c r="H551" s="102">
        <v>0</v>
      </c>
      <c r="J551" s="95"/>
    </row>
    <row r="552" spans="2:10" s="94" customFormat="1" x14ac:dyDescent="0.25">
      <c r="B552" s="87">
        <v>33</v>
      </c>
      <c r="C552" s="96" t="s">
        <v>121</v>
      </c>
      <c r="D552" s="97" t="s">
        <v>122</v>
      </c>
      <c r="E552" s="98">
        <v>0</v>
      </c>
      <c r="F552" s="98">
        <v>0</v>
      </c>
      <c r="G552" s="98">
        <v>0</v>
      </c>
      <c r="H552" s="98">
        <v>0</v>
      </c>
      <c r="J552" s="95"/>
    </row>
    <row r="553" spans="2:10" s="94" customFormat="1" x14ac:dyDescent="0.25">
      <c r="B553" s="87">
        <v>34</v>
      </c>
      <c r="C553" s="96" t="s">
        <v>123</v>
      </c>
      <c r="D553" s="99" t="s">
        <v>124</v>
      </c>
      <c r="E553" s="98">
        <v>0</v>
      </c>
      <c r="F553" s="98">
        <v>0</v>
      </c>
      <c r="G553" s="98">
        <v>0</v>
      </c>
      <c r="H553" s="98">
        <v>0</v>
      </c>
      <c r="J553" s="95"/>
    </row>
    <row r="554" spans="2:10" x14ac:dyDescent="0.25">
      <c r="B554" s="87">
        <v>35</v>
      </c>
      <c r="C554" s="104" t="s">
        <v>125</v>
      </c>
      <c r="D554" s="99" t="s">
        <v>126</v>
      </c>
      <c r="E554" s="105">
        <v>0</v>
      </c>
      <c r="F554" s="98">
        <v>0</v>
      </c>
      <c r="G554" s="98">
        <v>0</v>
      </c>
      <c r="H554" s="98">
        <v>0</v>
      </c>
    </row>
    <row r="555" spans="2:10" x14ac:dyDescent="0.25">
      <c r="B555" s="87">
        <v>36</v>
      </c>
      <c r="C555" s="88" t="s">
        <v>127</v>
      </c>
      <c r="D555" s="106" t="s">
        <v>128</v>
      </c>
      <c r="E555" s="102">
        <v>436080</v>
      </c>
      <c r="F555" s="102">
        <v>436080</v>
      </c>
      <c r="G555" s="102">
        <v>0</v>
      </c>
      <c r="H555" s="102">
        <v>0</v>
      </c>
    </row>
    <row r="556" spans="2:10" s="78" customFormat="1" ht="15.6" x14ac:dyDescent="0.25">
      <c r="C556" s="80"/>
      <c r="E556" s="83"/>
      <c r="F556" s="83"/>
      <c r="G556" s="83"/>
      <c r="H556" s="83"/>
      <c r="J556" s="80"/>
    </row>
    <row r="557" spans="2:10" s="78" customFormat="1" ht="15.6" x14ac:dyDescent="0.25">
      <c r="C557" s="80"/>
      <c r="E557" s="83"/>
      <c r="F557" s="83"/>
      <c r="G557" s="83"/>
      <c r="H557" s="83"/>
      <c r="J557" s="80"/>
    </row>
    <row r="558" spans="2:10" s="78" customFormat="1" ht="15.6" x14ac:dyDescent="0.25">
      <c r="B558" s="147" t="s">
        <v>169</v>
      </c>
      <c r="C558" s="147"/>
      <c r="D558" s="147"/>
      <c r="E558" s="147"/>
      <c r="F558" s="147"/>
      <c r="G558" s="147"/>
      <c r="H558" s="147"/>
      <c r="J558" s="80"/>
    </row>
    <row r="559" spans="2:10" s="109" customFormat="1" ht="15.6" x14ac:dyDescent="0.3">
      <c r="B559" s="108" t="s">
        <v>171</v>
      </c>
      <c r="C559" s="108"/>
      <c r="D559" s="108"/>
      <c r="E559" s="108"/>
      <c r="F559" s="82"/>
      <c r="G559" s="82"/>
      <c r="H559" s="82"/>
      <c r="J559" s="119">
        <v>507</v>
      </c>
    </row>
    <row r="560" spans="2:10" s="78" customFormat="1" ht="15.6" x14ac:dyDescent="0.25">
      <c r="C560" s="80"/>
      <c r="E560" s="83"/>
      <c r="F560" s="83"/>
      <c r="G560" s="83"/>
      <c r="H560" s="83"/>
      <c r="J560" s="80"/>
    </row>
    <row r="561" spans="2:16" s="85" customFormat="1" x14ac:dyDescent="0.25">
      <c r="B561" s="84"/>
      <c r="C561" s="84" t="s">
        <v>47</v>
      </c>
      <c r="D561" s="84" t="s">
        <v>48</v>
      </c>
      <c r="E561" s="84" t="s">
        <v>49</v>
      </c>
      <c r="F561" s="84" t="s">
        <v>50</v>
      </c>
      <c r="G561" s="84" t="s">
        <v>51</v>
      </c>
      <c r="H561" s="84" t="s">
        <v>52</v>
      </c>
      <c r="J561" s="86"/>
    </row>
    <row r="562" spans="2:16" s="74" customFormat="1" ht="26.4" x14ac:dyDescent="0.25">
      <c r="B562" s="87">
        <v>1</v>
      </c>
      <c r="C562" s="88" t="s">
        <v>53</v>
      </c>
      <c r="D562" s="89" t="s">
        <v>54</v>
      </c>
      <c r="E562" s="89" t="s">
        <v>55</v>
      </c>
      <c r="F562" s="90" t="s">
        <v>56</v>
      </c>
      <c r="G562" s="90" t="s">
        <v>57</v>
      </c>
      <c r="H562" s="90" t="s">
        <v>58</v>
      </c>
    </row>
    <row r="563" spans="2:16" s="94" customFormat="1" x14ac:dyDescent="0.25">
      <c r="B563" s="87">
        <v>2</v>
      </c>
      <c r="C563" s="100" t="s">
        <v>117</v>
      </c>
      <c r="D563" s="111" t="s">
        <v>130</v>
      </c>
      <c r="E563" s="93">
        <v>645800</v>
      </c>
      <c r="F563" s="93">
        <v>645800</v>
      </c>
      <c r="G563" s="93">
        <v>0</v>
      </c>
      <c r="H563" s="93">
        <v>0</v>
      </c>
      <c r="J563" s="74"/>
      <c r="K563" s="72"/>
      <c r="L563" s="72"/>
      <c r="M563" s="72"/>
      <c r="N563" s="72"/>
      <c r="O563" s="72"/>
      <c r="P563" s="72"/>
    </row>
    <row r="564" spans="2:16" x14ac:dyDescent="0.25">
      <c r="B564" s="87">
        <v>3</v>
      </c>
      <c r="C564" s="96" t="s">
        <v>131</v>
      </c>
      <c r="D564" s="112" t="s">
        <v>132</v>
      </c>
      <c r="E564" s="98">
        <v>0</v>
      </c>
      <c r="F564" s="98">
        <v>0</v>
      </c>
      <c r="G564" s="98">
        <v>0</v>
      </c>
      <c r="H564" s="98">
        <v>0</v>
      </c>
    </row>
    <row r="565" spans="2:16" x14ac:dyDescent="0.25">
      <c r="B565" s="87">
        <v>4</v>
      </c>
      <c r="C565" s="96" t="s">
        <v>133</v>
      </c>
      <c r="D565" s="112" t="s">
        <v>134</v>
      </c>
      <c r="E565" s="98">
        <v>0</v>
      </c>
      <c r="F565" s="98">
        <v>0</v>
      </c>
      <c r="G565" s="98">
        <v>0</v>
      </c>
      <c r="H565" s="98">
        <v>0</v>
      </c>
    </row>
    <row r="566" spans="2:16" x14ac:dyDescent="0.25">
      <c r="B566" s="87">
        <v>5</v>
      </c>
      <c r="C566" s="96" t="s">
        <v>135</v>
      </c>
      <c r="D566" s="112" t="s">
        <v>136</v>
      </c>
      <c r="E566" s="98">
        <v>645800</v>
      </c>
      <c r="F566" s="98">
        <v>645800</v>
      </c>
      <c r="G566" s="98">
        <v>0</v>
      </c>
      <c r="H566" s="98">
        <v>0</v>
      </c>
    </row>
    <row r="567" spans="2:16" x14ac:dyDescent="0.25">
      <c r="B567" s="87">
        <v>6</v>
      </c>
      <c r="C567" s="96" t="s">
        <v>137</v>
      </c>
      <c r="D567" s="112" t="s">
        <v>138</v>
      </c>
      <c r="E567" s="98">
        <v>0</v>
      </c>
      <c r="F567" s="98">
        <v>0</v>
      </c>
      <c r="G567" s="98">
        <v>0</v>
      </c>
      <c r="H567" s="98">
        <v>0</v>
      </c>
    </row>
    <row r="568" spans="2:16" x14ac:dyDescent="0.25">
      <c r="B568" s="87">
        <v>7</v>
      </c>
      <c r="C568" s="96" t="s">
        <v>139</v>
      </c>
      <c r="D568" s="112" t="s">
        <v>140</v>
      </c>
      <c r="E568" s="98">
        <v>0</v>
      </c>
      <c r="F568" s="98">
        <v>0</v>
      </c>
      <c r="G568" s="98">
        <v>0</v>
      </c>
      <c r="H568" s="98">
        <v>0</v>
      </c>
    </row>
    <row r="569" spans="2:16" x14ac:dyDescent="0.25">
      <c r="B569" s="87">
        <v>8</v>
      </c>
      <c r="C569" s="100" t="s">
        <v>119</v>
      </c>
      <c r="D569" s="111" t="s">
        <v>141</v>
      </c>
      <c r="E569" s="93">
        <v>0</v>
      </c>
      <c r="F569" s="93">
        <v>0</v>
      </c>
      <c r="G569" s="93">
        <v>0</v>
      </c>
      <c r="H569" s="93">
        <v>0</v>
      </c>
    </row>
    <row r="570" spans="2:16" s="94" customFormat="1" x14ac:dyDescent="0.25">
      <c r="B570" s="87">
        <v>9</v>
      </c>
      <c r="C570" s="96" t="s">
        <v>142</v>
      </c>
      <c r="D570" s="112" t="s">
        <v>143</v>
      </c>
      <c r="E570" s="98">
        <v>0</v>
      </c>
      <c r="F570" s="98">
        <v>0</v>
      </c>
      <c r="G570" s="98">
        <v>0</v>
      </c>
      <c r="H570" s="98">
        <v>0</v>
      </c>
      <c r="J570" s="74"/>
      <c r="K570" s="72"/>
      <c r="L570" s="72"/>
      <c r="M570" s="72"/>
      <c r="N570" s="72"/>
      <c r="O570" s="72"/>
      <c r="P570" s="72"/>
    </row>
    <row r="571" spans="2:16" x14ac:dyDescent="0.25">
      <c r="B571" s="87">
        <v>10</v>
      </c>
      <c r="C571" s="96" t="s">
        <v>142</v>
      </c>
      <c r="D571" s="112" t="s">
        <v>144</v>
      </c>
      <c r="E571" s="98">
        <v>0</v>
      </c>
      <c r="F571" s="98">
        <v>0</v>
      </c>
      <c r="G571" s="98">
        <v>0</v>
      </c>
      <c r="H571" s="98">
        <v>0</v>
      </c>
    </row>
    <row r="572" spans="2:16" x14ac:dyDescent="0.25">
      <c r="B572" s="87">
        <v>11</v>
      </c>
      <c r="C572" s="96" t="s">
        <v>145</v>
      </c>
      <c r="D572" s="112" t="s">
        <v>146</v>
      </c>
      <c r="E572" s="98">
        <v>0</v>
      </c>
      <c r="F572" s="98">
        <v>0</v>
      </c>
      <c r="G572" s="98">
        <v>0</v>
      </c>
      <c r="H572" s="98">
        <v>0</v>
      </c>
    </row>
    <row r="573" spans="2:16" x14ac:dyDescent="0.25">
      <c r="B573" s="87">
        <v>12</v>
      </c>
      <c r="C573" s="96" t="s">
        <v>145</v>
      </c>
      <c r="D573" s="112" t="s">
        <v>147</v>
      </c>
      <c r="E573" s="98">
        <v>0</v>
      </c>
      <c r="F573" s="98">
        <v>0</v>
      </c>
      <c r="G573" s="98">
        <v>0</v>
      </c>
      <c r="H573" s="98">
        <v>0</v>
      </c>
    </row>
    <row r="574" spans="2:16" x14ac:dyDescent="0.25">
      <c r="B574" s="87">
        <v>13</v>
      </c>
      <c r="C574" s="96" t="s">
        <v>148</v>
      </c>
      <c r="D574" s="99" t="s">
        <v>149</v>
      </c>
      <c r="E574" s="98">
        <v>0</v>
      </c>
      <c r="F574" s="98">
        <v>0</v>
      </c>
      <c r="G574" s="98">
        <v>0</v>
      </c>
      <c r="H574" s="98">
        <v>0</v>
      </c>
    </row>
    <row r="575" spans="2:16" x14ac:dyDescent="0.25">
      <c r="B575" s="87">
        <v>14</v>
      </c>
      <c r="C575" s="88" t="s">
        <v>127</v>
      </c>
      <c r="D575" s="103" t="s">
        <v>150</v>
      </c>
      <c r="E575" s="102">
        <v>0</v>
      </c>
      <c r="F575" s="102">
        <v>0</v>
      </c>
      <c r="G575" s="102">
        <v>0</v>
      </c>
      <c r="H575" s="102">
        <v>0</v>
      </c>
    </row>
    <row r="576" spans="2:16" s="85" customFormat="1" x14ac:dyDescent="0.25">
      <c r="B576" s="87">
        <v>15</v>
      </c>
      <c r="C576" s="88" t="s">
        <v>151</v>
      </c>
      <c r="D576" s="106" t="s">
        <v>152</v>
      </c>
      <c r="E576" s="102">
        <v>645800</v>
      </c>
      <c r="F576" s="102">
        <v>645800</v>
      </c>
      <c r="G576" s="102">
        <v>0</v>
      </c>
      <c r="H576" s="102">
        <v>0</v>
      </c>
      <c r="J576" s="86"/>
    </row>
    <row r="578" spans="2:10" s="75" customFormat="1" ht="15.6" x14ac:dyDescent="0.25">
      <c r="C578" s="77"/>
      <c r="D578" s="77"/>
      <c r="E578" s="77"/>
      <c r="F578" s="77"/>
      <c r="G578" s="77"/>
      <c r="H578" s="77"/>
      <c r="J578" s="76"/>
    </row>
    <row r="579" spans="2:10" s="78" customFormat="1" ht="15.6" x14ac:dyDescent="0.25">
      <c r="B579" s="147" t="s">
        <v>44</v>
      </c>
      <c r="C579" s="147"/>
      <c r="D579" s="147"/>
      <c r="E579" s="147"/>
      <c r="F579" s="147"/>
      <c r="G579" s="147"/>
      <c r="H579" s="147"/>
      <c r="J579" s="80"/>
    </row>
    <row r="580" spans="2:10" s="78" customFormat="1" ht="15.6" x14ac:dyDescent="0.25">
      <c r="B580" s="147" t="s">
        <v>172</v>
      </c>
      <c r="C580" s="147"/>
      <c r="D580" s="147"/>
      <c r="E580" s="147"/>
      <c r="F580" s="147"/>
      <c r="G580" s="147"/>
      <c r="H580" s="147"/>
      <c r="J580" s="80"/>
    </row>
    <row r="581" spans="2:10" s="78" customFormat="1" ht="15.6" x14ac:dyDescent="0.25">
      <c r="C581" s="80"/>
      <c r="E581" s="83"/>
      <c r="F581" s="83"/>
      <c r="G581" s="83"/>
      <c r="H581" s="83"/>
      <c r="J581" s="80"/>
    </row>
    <row r="582" spans="2:10" s="78" customFormat="1" ht="15.6" x14ac:dyDescent="0.25">
      <c r="B582" s="81" t="s">
        <v>173</v>
      </c>
      <c r="C582" s="81"/>
      <c r="D582" s="81"/>
      <c r="E582" s="81"/>
      <c r="F582" s="82"/>
      <c r="G582" s="82"/>
      <c r="H582" s="82"/>
      <c r="J582" s="128">
        <v>108</v>
      </c>
    </row>
    <row r="583" spans="2:10" s="78" customFormat="1" ht="15.6" x14ac:dyDescent="0.25">
      <c r="C583" s="80"/>
      <c r="E583" s="83"/>
      <c r="F583" s="83"/>
      <c r="G583" s="83"/>
      <c r="H583" s="83"/>
      <c r="J583" s="80"/>
    </row>
    <row r="584" spans="2:10" s="85" customFormat="1" x14ac:dyDescent="0.25">
      <c r="B584" s="84"/>
      <c r="C584" s="84" t="s">
        <v>47</v>
      </c>
      <c r="D584" s="84" t="s">
        <v>48</v>
      </c>
      <c r="E584" s="84" t="s">
        <v>49</v>
      </c>
      <c r="F584" s="84" t="s">
        <v>50</v>
      </c>
      <c r="G584" s="84" t="s">
        <v>51</v>
      </c>
      <c r="H584" s="84" t="s">
        <v>52</v>
      </c>
      <c r="J584" s="86"/>
    </row>
    <row r="585" spans="2:10" ht="26.4" x14ac:dyDescent="0.25">
      <c r="B585" s="87">
        <v>1</v>
      </c>
      <c r="C585" s="88" t="s">
        <v>53</v>
      </c>
      <c r="D585" s="89" t="s">
        <v>54</v>
      </c>
      <c r="E585" s="89" t="s">
        <v>55</v>
      </c>
      <c r="F585" s="90" t="s">
        <v>56</v>
      </c>
      <c r="G585" s="90" t="s">
        <v>57</v>
      </c>
      <c r="H585" s="90" t="s">
        <v>58</v>
      </c>
    </row>
    <row r="586" spans="2:10" s="94" customFormat="1" x14ac:dyDescent="0.25">
      <c r="B586" s="87">
        <v>2</v>
      </c>
      <c r="C586" s="91" t="s">
        <v>59</v>
      </c>
      <c r="D586" s="92" t="s">
        <v>60</v>
      </c>
      <c r="E586" s="93">
        <v>0</v>
      </c>
      <c r="F586" s="93">
        <v>0</v>
      </c>
      <c r="G586" s="93">
        <v>0</v>
      </c>
      <c r="H586" s="93">
        <v>0</v>
      </c>
      <c r="J586" s="95"/>
    </row>
    <row r="587" spans="2:10" s="94" customFormat="1" x14ac:dyDescent="0.25">
      <c r="B587" s="87">
        <v>3</v>
      </c>
      <c r="C587" s="96" t="s">
        <v>61</v>
      </c>
      <c r="D587" s="97" t="s">
        <v>62</v>
      </c>
      <c r="E587" s="98">
        <v>0</v>
      </c>
      <c r="F587" s="98">
        <v>0</v>
      </c>
      <c r="G587" s="98">
        <v>0</v>
      </c>
      <c r="H587" s="98">
        <v>0</v>
      </c>
      <c r="J587" s="95"/>
    </row>
    <row r="588" spans="2:10" s="94" customFormat="1" x14ac:dyDescent="0.25">
      <c r="B588" s="87">
        <v>4</v>
      </c>
      <c r="C588" s="96" t="s">
        <v>63</v>
      </c>
      <c r="D588" s="97" t="s">
        <v>64</v>
      </c>
      <c r="E588" s="98">
        <v>0</v>
      </c>
      <c r="F588" s="98">
        <v>0</v>
      </c>
      <c r="G588" s="98">
        <v>0</v>
      </c>
      <c r="H588" s="98">
        <v>0</v>
      </c>
      <c r="J588" s="95"/>
    </row>
    <row r="589" spans="2:10" s="94" customFormat="1" x14ac:dyDescent="0.25">
      <c r="B589" s="87">
        <v>5</v>
      </c>
      <c r="C589" s="96" t="s">
        <v>65</v>
      </c>
      <c r="D589" s="97" t="s">
        <v>66</v>
      </c>
      <c r="E589" s="98">
        <v>0</v>
      </c>
      <c r="F589" s="98">
        <v>0</v>
      </c>
      <c r="G589" s="98">
        <v>0</v>
      </c>
      <c r="H589" s="98">
        <v>0</v>
      </c>
      <c r="J589" s="95"/>
    </row>
    <row r="590" spans="2:10" s="94" customFormat="1" x14ac:dyDescent="0.25">
      <c r="B590" s="87">
        <v>6</v>
      </c>
      <c r="C590" s="96" t="s">
        <v>67</v>
      </c>
      <c r="D590" s="97" t="s">
        <v>68</v>
      </c>
      <c r="E590" s="98">
        <v>0</v>
      </c>
      <c r="F590" s="98">
        <v>0</v>
      </c>
      <c r="G590" s="98">
        <v>0</v>
      </c>
      <c r="H590" s="98">
        <v>0</v>
      </c>
      <c r="J590" s="95"/>
    </row>
    <row r="591" spans="2:10" s="94" customFormat="1" x14ac:dyDescent="0.25">
      <c r="B591" s="87">
        <v>7</v>
      </c>
      <c r="C591" s="96" t="s">
        <v>69</v>
      </c>
      <c r="D591" s="97" t="s">
        <v>70</v>
      </c>
      <c r="E591" s="98">
        <v>0</v>
      </c>
      <c r="F591" s="98">
        <v>0</v>
      </c>
      <c r="G591" s="98">
        <v>0</v>
      </c>
      <c r="H591" s="98">
        <v>0</v>
      </c>
      <c r="J591" s="95"/>
    </row>
    <row r="592" spans="2:10" s="94" customFormat="1" x14ac:dyDescent="0.25">
      <c r="B592" s="87">
        <v>8</v>
      </c>
      <c r="C592" s="96" t="s">
        <v>71</v>
      </c>
      <c r="D592" s="97" t="s">
        <v>72</v>
      </c>
      <c r="E592" s="98">
        <v>0</v>
      </c>
      <c r="F592" s="98">
        <v>0</v>
      </c>
      <c r="G592" s="98">
        <v>0</v>
      </c>
      <c r="H592" s="98">
        <v>0</v>
      </c>
      <c r="J592" s="95"/>
    </row>
    <row r="593" spans="2:10" s="94" customFormat="1" x14ac:dyDescent="0.25">
      <c r="B593" s="87">
        <v>9</v>
      </c>
      <c r="C593" s="96" t="s">
        <v>73</v>
      </c>
      <c r="D593" s="97" t="s">
        <v>74</v>
      </c>
      <c r="E593" s="98">
        <v>0</v>
      </c>
      <c r="F593" s="98">
        <v>0</v>
      </c>
      <c r="G593" s="98">
        <v>0</v>
      </c>
      <c r="H593" s="98">
        <v>0</v>
      </c>
      <c r="J593" s="95"/>
    </row>
    <row r="594" spans="2:10" s="94" customFormat="1" x14ac:dyDescent="0.25">
      <c r="B594" s="87">
        <v>10</v>
      </c>
      <c r="C594" s="96" t="s">
        <v>75</v>
      </c>
      <c r="D594" s="97" t="s">
        <v>76</v>
      </c>
      <c r="E594" s="98">
        <v>0</v>
      </c>
      <c r="F594" s="98">
        <v>0</v>
      </c>
      <c r="G594" s="98">
        <v>0</v>
      </c>
      <c r="H594" s="98">
        <v>0</v>
      </c>
      <c r="J594" s="95"/>
    </row>
    <row r="595" spans="2:10" x14ac:dyDescent="0.25">
      <c r="B595" s="87">
        <v>11</v>
      </c>
      <c r="C595" s="96" t="s">
        <v>77</v>
      </c>
      <c r="D595" s="97" t="s">
        <v>78</v>
      </c>
      <c r="E595" s="98">
        <v>0</v>
      </c>
      <c r="F595" s="98">
        <v>0</v>
      </c>
      <c r="G595" s="98">
        <v>0</v>
      </c>
      <c r="H595" s="98">
        <v>0</v>
      </c>
    </row>
    <row r="596" spans="2:10" x14ac:dyDescent="0.25">
      <c r="B596" s="87">
        <v>12</v>
      </c>
      <c r="C596" s="96" t="s">
        <v>79</v>
      </c>
      <c r="D596" s="97" t="s">
        <v>80</v>
      </c>
      <c r="E596" s="98">
        <v>0</v>
      </c>
      <c r="F596" s="98">
        <v>0</v>
      </c>
      <c r="G596" s="98">
        <v>0</v>
      </c>
      <c r="H596" s="98">
        <v>0</v>
      </c>
    </row>
    <row r="597" spans="2:10" x14ac:dyDescent="0.25">
      <c r="B597" s="87">
        <v>13</v>
      </c>
      <c r="C597" s="96" t="s">
        <v>81</v>
      </c>
      <c r="D597" s="97" t="s">
        <v>82</v>
      </c>
      <c r="E597" s="98">
        <v>0</v>
      </c>
      <c r="F597" s="98">
        <v>0</v>
      </c>
      <c r="G597" s="98">
        <v>0</v>
      </c>
      <c r="H597" s="98">
        <v>0</v>
      </c>
    </row>
    <row r="598" spans="2:10" s="94" customFormat="1" x14ac:dyDescent="0.25">
      <c r="B598" s="87">
        <v>14</v>
      </c>
      <c r="C598" s="96" t="s">
        <v>83</v>
      </c>
      <c r="D598" s="97" t="s">
        <v>84</v>
      </c>
      <c r="E598" s="98">
        <v>0</v>
      </c>
      <c r="F598" s="98">
        <v>0</v>
      </c>
      <c r="G598" s="98">
        <v>0</v>
      </c>
      <c r="H598" s="98">
        <v>0</v>
      </c>
      <c r="J598" s="95"/>
    </row>
    <row r="599" spans="2:10" x14ac:dyDescent="0.25">
      <c r="B599" s="87">
        <v>15</v>
      </c>
      <c r="C599" s="96" t="s">
        <v>85</v>
      </c>
      <c r="D599" s="99" t="s">
        <v>86</v>
      </c>
      <c r="E599" s="98">
        <v>0</v>
      </c>
      <c r="F599" s="98">
        <v>0</v>
      </c>
      <c r="G599" s="98">
        <v>0</v>
      </c>
      <c r="H599" s="98">
        <v>0</v>
      </c>
    </row>
    <row r="600" spans="2:10" x14ac:dyDescent="0.25">
      <c r="B600" s="87">
        <v>16</v>
      </c>
      <c r="C600" s="100" t="s">
        <v>87</v>
      </c>
      <c r="D600" s="101" t="s">
        <v>88</v>
      </c>
      <c r="E600" s="93">
        <v>0</v>
      </c>
      <c r="F600" s="93">
        <v>0</v>
      </c>
      <c r="G600" s="93">
        <v>0</v>
      </c>
      <c r="H600" s="93">
        <v>0</v>
      </c>
    </row>
    <row r="601" spans="2:10" x14ac:dyDescent="0.25">
      <c r="B601" s="87">
        <v>17</v>
      </c>
      <c r="C601" s="96" t="s">
        <v>89</v>
      </c>
      <c r="D601" s="97" t="s">
        <v>90</v>
      </c>
      <c r="E601" s="98">
        <v>0</v>
      </c>
      <c r="F601" s="98">
        <v>0</v>
      </c>
      <c r="G601" s="98">
        <v>0</v>
      </c>
      <c r="H601" s="98">
        <v>0</v>
      </c>
    </row>
    <row r="602" spans="2:10" x14ac:dyDescent="0.25">
      <c r="B602" s="87">
        <v>18</v>
      </c>
      <c r="C602" s="96" t="s">
        <v>91</v>
      </c>
      <c r="D602" s="97" t="s">
        <v>92</v>
      </c>
      <c r="E602" s="98">
        <v>0</v>
      </c>
      <c r="F602" s="98">
        <v>0</v>
      </c>
      <c r="G602" s="98">
        <v>0</v>
      </c>
      <c r="H602" s="98">
        <v>0</v>
      </c>
    </row>
    <row r="603" spans="2:10" x14ac:dyDescent="0.25">
      <c r="B603" s="87">
        <v>19</v>
      </c>
      <c r="C603" s="96" t="s">
        <v>93</v>
      </c>
      <c r="D603" s="97" t="s">
        <v>94</v>
      </c>
      <c r="E603" s="98">
        <v>0</v>
      </c>
      <c r="F603" s="98">
        <v>0</v>
      </c>
      <c r="G603" s="98">
        <v>0</v>
      </c>
      <c r="H603" s="98">
        <v>0</v>
      </c>
    </row>
    <row r="604" spans="2:10" x14ac:dyDescent="0.25">
      <c r="B604" s="87">
        <v>20</v>
      </c>
      <c r="C604" s="91" t="s">
        <v>95</v>
      </c>
      <c r="D604" s="92" t="s">
        <v>96</v>
      </c>
      <c r="E604" s="102">
        <v>0</v>
      </c>
      <c r="F604" s="93">
        <v>0</v>
      </c>
      <c r="G604" s="93">
        <v>0</v>
      </c>
      <c r="H604" s="93">
        <v>0</v>
      </c>
    </row>
    <row r="605" spans="2:10" x14ac:dyDescent="0.25">
      <c r="B605" s="87">
        <v>21</v>
      </c>
      <c r="C605" s="91" t="s">
        <v>97</v>
      </c>
      <c r="D605" s="92" t="s">
        <v>98</v>
      </c>
      <c r="E605" s="102">
        <v>0</v>
      </c>
      <c r="F605" s="102">
        <v>0</v>
      </c>
      <c r="G605" s="102">
        <v>0</v>
      </c>
      <c r="H605" s="102">
        <v>0</v>
      </c>
    </row>
    <row r="606" spans="2:10" x14ac:dyDescent="0.25">
      <c r="B606" s="87">
        <v>22</v>
      </c>
      <c r="C606" s="96" t="s">
        <v>99</v>
      </c>
      <c r="D606" s="97" t="s">
        <v>100</v>
      </c>
      <c r="E606" s="98">
        <v>0</v>
      </c>
      <c r="F606" s="98">
        <v>0</v>
      </c>
      <c r="G606" s="98">
        <v>0</v>
      </c>
      <c r="H606" s="98">
        <v>0</v>
      </c>
    </row>
    <row r="607" spans="2:10" x14ac:dyDescent="0.25">
      <c r="B607" s="87">
        <v>23</v>
      </c>
      <c r="C607" s="96" t="s">
        <v>101</v>
      </c>
      <c r="D607" s="97" t="s">
        <v>102</v>
      </c>
      <c r="E607" s="98">
        <v>0</v>
      </c>
      <c r="F607" s="98">
        <v>0</v>
      </c>
      <c r="G607" s="98">
        <v>0</v>
      </c>
      <c r="H607" s="98">
        <v>0</v>
      </c>
    </row>
    <row r="608" spans="2:10" x14ac:dyDescent="0.25">
      <c r="B608" s="87">
        <v>24</v>
      </c>
      <c r="C608" s="96" t="s">
        <v>103</v>
      </c>
      <c r="D608" s="97" t="s">
        <v>104</v>
      </c>
      <c r="E608" s="98">
        <v>0</v>
      </c>
      <c r="F608" s="98">
        <v>0</v>
      </c>
      <c r="G608" s="98">
        <v>0</v>
      </c>
      <c r="H608" s="98">
        <v>0</v>
      </c>
    </row>
    <row r="609" spans="2:10" x14ac:dyDescent="0.25">
      <c r="B609" s="87">
        <v>25</v>
      </c>
      <c r="C609" s="91" t="s">
        <v>105</v>
      </c>
      <c r="D609" s="92" t="s">
        <v>106</v>
      </c>
      <c r="E609" s="102">
        <v>0</v>
      </c>
      <c r="F609" s="102">
        <v>0</v>
      </c>
      <c r="G609" s="102">
        <v>0</v>
      </c>
      <c r="H609" s="102">
        <v>0</v>
      </c>
    </row>
    <row r="610" spans="2:10" x14ac:dyDescent="0.25">
      <c r="B610" s="87">
        <v>26</v>
      </c>
      <c r="C610" s="96" t="s">
        <v>107</v>
      </c>
      <c r="D610" s="97" t="s">
        <v>108</v>
      </c>
      <c r="E610" s="98">
        <v>0</v>
      </c>
      <c r="F610" s="98">
        <v>0</v>
      </c>
      <c r="G610" s="98">
        <v>0</v>
      </c>
      <c r="H610" s="98">
        <v>0</v>
      </c>
    </row>
    <row r="611" spans="2:10" x14ac:dyDescent="0.25">
      <c r="B611" s="87">
        <v>27</v>
      </c>
      <c r="C611" s="96" t="s">
        <v>109</v>
      </c>
      <c r="D611" s="97" t="s">
        <v>110</v>
      </c>
      <c r="E611" s="98">
        <v>0</v>
      </c>
      <c r="F611" s="98">
        <v>0</v>
      </c>
      <c r="G611" s="98">
        <v>0</v>
      </c>
      <c r="H611" s="98">
        <v>0</v>
      </c>
    </row>
    <row r="612" spans="2:10" x14ac:dyDescent="0.25">
      <c r="B612" s="87">
        <v>28</v>
      </c>
      <c r="C612" s="96" t="s">
        <v>111</v>
      </c>
      <c r="D612" s="97" t="s">
        <v>112</v>
      </c>
      <c r="E612" s="98">
        <v>0</v>
      </c>
      <c r="F612" s="98">
        <v>0</v>
      </c>
      <c r="G612" s="98">
        <v>0</v>
      </c>
      <c r="H612" s="98">
        <v>0</v>
      </c>
    </row>
    <row r="613" spans="2:10" s="94" customFormat="1" x14ac:dyDescent="0.25">
      <c r="B613" s="87">
        <v>29</v>
      </c>
      <c r="C613" s="91" t="s">
        <v>113</v>
      </c>
      <c r="D613" s="92" t="s">
        <v>114</v>
      </c>
      <c r="E613" s="102">
        <v>0</v>
      </c>
      <c r="F613" s="93">
        <v>0</v>
      </c>
      <c r="G613" s="93">
        <v>0</v>
      </c>
      <c r="H613" s="93">
        <v>0</v>
      </c>
      <c r="J613" s="95"/>
    </row>
    <row r="614" spans="2:10" s="94" customFormat="1" x14ac:dyDescent="0.25">
      <c r="B614" s="87">
        <v>30</v>
      </c>
      <c r="C614" s="91" t="s">
        <v>115</v>
      </c>
      <c r="D614" s="101" t="s">
        <v>116</v>
      </c>
      <c r="E614" s="102">
        <v>0</v>
      </c>
      <c r="F614" s="93">
        <v>0</v>
      </c>
      <c r="G614" s="93">
        <v>0</v>
      </c>
      <c r="H614" s="93">
        <v>0</v>
      </c>
      <c r="J614" s="95"/>
    </row>
    <row r="615" spans="2:10" s="94" customFormat="1" x14ac:dyDescent="0.25">
      <c r="B615" s="87">
        <v>31</v>
      </c>
      <c r="C615" s="88" t="s">
        <v>117</v>
      </c>
      <c r="D615" s="103" t="s">
        <v>118</v>
      </c>
      <c r="E615" s="102">
        <v>0</v>
      </c>
      <c r="F615" s="102">
        <v>0</v>
      </c>
      <c r="G615" s="102">
        <v>0</v>
      </c>
      <c r="H615" s="102">
        <v>0</v>
      </c>
      <c r="J615" s="95"/>
    </row>
    <row r="616" spans="2:10" s="94" customFormat="1" x14ac:dyDescent="0.25">
      <c r="B616" s="87">
        <v>32</v>
      </c>
      <c r="C616" s="88" t="s">
        <v>119</v>
      </c>
      <c r="D616" s="103" t="s">
        <v>120</v>
      </c>
      <c r="E616" s="102">
        <v>0</v>
      </c>
      <c r="F616" s="102">
        <v>0</v>
      </c>
      <c r="G616" s="102">
        <v>0</v>
      </c>
      <c r="H616" s="102">
        <v>0</v>
      </c>
      <c r="J616" s="95"/>
    </row>
    <row r="617" spans="2:10" s="94" customFormat="1" x14ac:dyDescent="0.25">
      <c r="B617" s="87">
        <v>33</v>
      </c>
      <c r="C617" s="96" t="s">
        <v>121</v>
      </c>
      <c r="D617" s="97" t="s">
        <v>122</v>
      </c>
      <c r="E617" s="98">
        <v>0</v>
      </c>
      <c r="F617" s="98">
        <v>0</v>
      </c>
      <c r="G617" s="98">
        <v>0</v>
      </c>
      <c r="H617" s="98">
        <v>0</v>
      </c>
      <c r="J617" s="95"/>
    </row>
    <row r="618" spans="2:10" s="94" customFormat="1" x14ac:dyDescent="0.25">
      <c r="B618" s="87">
        <v>34</v>
      </c>
      <c r="C618" s="96" t="s">
        <v>123</v>
      </c>
      <c r="D618" s="99" t="s">
        <v>124</v>
      </c>
      <c r="E618" s="98">
        <v>0</v>
      </c>
      <c r="F618" s="98">
        <v>0</v>
      </c>
      <c r="G618" s="98">
        <v>0</v>
      </c>
      <c r="H618" s="98">
        <v>0</v>
      </c>
      <c r="J618" s="95"/>
    </row>
    <row r="619" spans="2:10" x14ac:dyDescent="0.25">
      <c r="B619" s="87">
        <v>35</v>
      </c>
      <c r="C619" s="104" t="s">
        <v>125</v>
      </c>
      <c r="D619" s="99" t="s">
        <v>126</v>
      </c>
      <c r="E619" s="105">
        <v>0</v>
      </c>
      <c r="F619" s="98">
        <v>0</v>
      </c>
      <c r="G619" s="98">
        <v>0</v>
      </c>
      <c r="H619" s="98">
        <v>0</v>
      </c>
    </row>
    <row r="620" spans="2:10" x14ac:dyDescent="0.25">
      <c r="B620" s="87">
        <v>36</v>
      </c>
      <c r="C620" s="88" t="s">
        <v>127</v>
      </c>
      <c r="D620" s="106" t="s">
        <v>128</v>
      </c>
      <c r="E620" s="102">
        <v>0</v>
      </c>
      <c r="F620" s="102">
        <v>0</v>
      </c>
      <c r="G620" s="102">
        <v>0</v>
      </c>
      <c r="H620" s="102">
        <v>0</v>
      </c>
    </row>
    <row r="621" spans="2:10" s="78" customFormat="1" ht="15.6" x14ac:dyDescent="0.25">
      <c r="C621" s="80"/>
      <c r="E621" s="83"/>
      <c r="F621" s="83"/>
      <c r="G621" s="83"/>
      <c r="H621" s="83"/>
      <c r="J621" s="80"/>
    </row>
    <row r="622" spans="2:10" s="78" customFormat="1" ht="15.6" x14ac:dyDescent="0.25">
      <c r="C622" s="80"/>
      <c r="E622" s="83"/>
      <c r="F622" s="83"/>
      <c r="G622" s="83"/>
      <c r="H622" s="83"/>
      <c r="J622" s="80"/>
    </row>
    <row r="623" spans="2:10" s="78" customFormat="1" ht="15.6" x14ac:dyDescent="0.25">
      <c r="B623" s="147" t="s">
        <v>172</v>
      </c>
      <c r="C623" s="147"/>
      <c r="D623" s="147"/>
      <c r="E623" s="147"/>
      <c r="F623" s="147"/>
      <c r="G623" s="147"/>
      <c r="H623" s="147"/>
      <c r="J623" s="80"/>
    </row>
    <row r="624" spans="2:10" s="109" customFormat="1" ht="15.6" x14ac:dyDescent="0.3">
      <c r="B624" s="108" t="s">
        <v>174</v>
      </c>
      <c r="C624" s="108"/>
      <c r="D624" s="108"/>
      <c r="E624" s="108"/>
      <c r="F624" s="82"/>
      <c r="G624" s="82"/>
      <c r="H624" s="82"/>
      <c r="J624" s="129">
        <v>508</v>
      </c>
    </row>
    <row r="625" spans="2:16" s="78" customFormat="1" ht="15.6" x14ac:dyDescent="0.25">
      <c r="C625" s="80"/>
      <c r="E625" s="83"/>
      <c r="F625" s="83"/>
      <c r="G625" s="83"/>
      <c r="H625" s="83"/>
      <c r="J625" s="80"/>
    </row>
    <row r="626" spans="2:16" s="85" customFormat="1" x14ac:dyDescent="0.25">
      <c r="B626" s="84"/>
      <c r="C626" s="84" t="s">
        <v>47</v>
      </c>
      <c r="D626" s="84" t="s">
        <v>48</v>
      </c>
      <c r="E626" s="84" t="s">
        <v>49</v>
      </c>
      <c r="F626" s="84" t="s">
        <v>50</v>
      </c>
      <c r="G626" s="84" t="s">
        <v>51</v>
      </c>
      <c r="H626" s="84" t="s">
        <v>52</v>
      </c>
      <c r="J626" s="86"/>
    </row>
    <row r="627" spans="2:16" s="74" customFormat="1" ht="26.4" x14ac:dyDescent="0.25">
      <c r="B627" s="87">
        <v>1</v>
      </c>
      <c r="C627" s="88" t="s">
        <v>53</v>
      </c>
      <c r="D627" s="89" t="s">
        <v>54</v>
      </c>
      <c r="E627" s="89" t="s">
        <v>55</v>
      </c>
      <c r="F627" s="90" t="s">
        <v>56</v>
      </c>
      <c r="G627" s="90" t="s">
        <v>57</v>
      </c>
      <c r="H627" s="90" t="s">
        <v>58</v>
      </c>
    </row>
    <row r="628" spans="2:16" s="94" customFormat="1" x14ac:dyDescent="0.25">
      <c r="B628" s="87">
        <v>2</v>
      </c>
      <c r="C628" s="100" t="s">
        <v>117</v>
      </c>
      <c r="D628" s="111" t="s">
        <v>130</v>
      </c>
      <c r="E628" s="93">
        <v>0</v>
      </c>
      <c r="F628" s="93">
        <v>0</v>
      </c>
      <c r="G628" s="93">
        <v>0</v>
      </c>
      <c r="H628" s="93">
        <v>0</v>
      </c>
      <c r="J628" s="74"/>
      <c r="K628" s="72"/>
      <c r="L628" s="72"/>
      <c r="M628" s="72"/>
      <c r="N628" s="72"/>
      <c r="O628" s="72"/>
      <c r="P628" s="72"/>
    </row>
    <row r="629" spans="2:16" x14ac:dyDescent="0.25">
      <c r="B629" s="87">
        <v>3</v>
      </c>
      <c r="C629" s="96" t="s">
        <v>131</v>
      </c>
      <c r="D629" s="112" t="s">
        <v>132</v>
      </c>
      <c r="E629" s="98">
        <v>0</v>
      </c>
      <c r="F629" s="98">
        <v>0</v>
      </c>
      <c r="G629" s="98">
        <v>0</v>
      </c>
      <c r="H629" s="98">
        <v>0</v>
      </c>
    </row>
    <row r="630" spans="2:16" x14ac:dyDescent="0.25">
      <c r="B630" s="87">
        <v>4</v>
      </c>
      <c r="C630" s="96" t="s">
        <v>133</v>
      </c>
      <c r="D630" s="112" t="s">
        <v>134</v>
      </c>
      <c r="E630" s="98">
        <v>0</v>
      </c>
      <c r="F630" s="98">
        <v>0</v>
      </c>
      <c r="G630" s="98">
        <v>0</v>
      </c>
      <c r="H630" s="98">
        <v>0</v>
      </c>
    </row>
    <row r="631" spans="2:16" x14ac:dyDescent="0.25">
      <c r="B631" s="87">
        <v>5</v>
      </c>
      <c r="C631" s="96" t="s">
        <v>135</v>
      </c>
      <c r="D631" s="112" t="s">
        <v>136</v>
      </c>
      <c r="E631" s="98">
        <v>0</v>
      </c>
      <c r="F631" s="98">
        <v>0</v>
      </c>
      <c r="G631" s="98">
        <v>0</v>
      </c>
      <c r="H631" s="98">
        <v>0</v>
      </c>
    </row>
    <row r="632" spans="2:16" x14ac:dyDescent="0.25">
      <c r="B632" s="87">
        <v>6</v>
      </c>
      <c r="C632" s="96" t="s">
        <v>137</v>
      </c>
      <c r="D632" s="112" t="s">
        <v>138</v>
      </c>
      <c r="E632" s="98">
        <v>0</v>
      </c>
      <c r="F632" s="98">
        <v>0</v>
      </c>
      <c r="G632" s="98">
        <v>0</v>
      </c>
      <c r="H632" s="98">
        <v>0</v>
      </c>
    </row>
    <row r="633" spans="2:16" x14ac:dyDescent="0.25">
      <c r="B633" s="87">
        <v>7</v>
      </c>
      <c r="C633" s="96" t="s">
        <v>139</v>
      </c>
      <c r="D633" s="112" t="s">
        <v>140</v>
      </c>
      <c r="E633" s="98">
        <v>0</v>
      </c>
      <c r="F633" s="98">
        <v>0</v>
      </c>
      <c r="G633" s="98">
        <v>0</v>
      </c>
      <c r="H633" s="98">
        <v>0</v>
      </c>
    </row>
    <row r="634" spans="2:16" x14ac:dyDescent="0.25">
      <c r="B634" s="87">
        <v>8</v>
      </c>
      <c r="C634" s="100" t="s">
        <v>119</v>
      </c>
      <c r="D634" s="111" t="s">
        <v>141</v>
      </c>
      <c r="E634" s="93">
        <v>0</v>
      </c>
      <c r="F634" s="93">
        <v>0</v>
      </c>
      <c r="G634" s="93">
        <v>0</v>
      </c>
      <c r="H634" s="93">
        <v>0</v>
      </c>
    </row>
    <row r="635" spans="2:16" s="94" customFormat="1" x14ac:dyDescent="0.25">
      <c r="B635" s="87">
        <v>9</v>
      </c>
      <c r="C635" s="96" t="s">
        <v>142</v>
      </c>
      <c r="D635" s="112" t="s">
        <v>143</v>
      </c>
      <c r="E635" s="98">
        <v>0</v>
      </c>
      <c r="F635" s="98">
        <v>0</v>
      </c>
      <c r="G635" s="98">
        <v>0</v>
      </c>
      <c r="H635" s="98">
        <v>0</v>
      </c>
      <c r="J635" s="74"/>
      <c r="K635" s="72"/>
      <c r="L635" s="72"/>
      <c r="M635" s="72"/>
      <c r="N635" s="72"/>
      <c r="O635" s="72"/>
      <c r="P635" s="72"/>
    </row>
    <row r="636" spans="2:16" x14ac:dyDescent="0.25">
      <c r="B636" s="87">
        <v>10</v>
      </c>
      <c r="C636" s="96" t="s">
        <v>142</v>
      </c>
      <c r="D636" s="112" t="s">
        <v>144</v>
      </c>
      <c r="E636" s="98">
        <v>0</v>
      </c>
      <c r="F636" s="98">
        <v>0</v>
      </c>
      <c r="G636" s="98">
        <v>0</v>
      </c>
      <c r="H636" s="98">
        <v>0</v>
      </c>
    </row>
    <row r="637" spans="2:16" x14ac:dyDescent="0.25">
      <c r="B637" s="87">
        <v>11</v>
      </c>
      <c r="C637" s="96" t="s">
        <v>145</v>
      </c>
      <c r="D637" s="112" t="s">
        <v>146</v>
      </c>
      <c r="E637" s="98">
        <v>0</v>
      </c>
      <c r="F637" s="98">
        <v>0</v>
      </c>
      <c r="G637" s="98">
        <v>0</v>
      </c>
      <c r="H637" s="98">
        <v>0</v>
      </c>
    </row>
    <row r="638" spans="2:16" x14ac:dyDescent="0.25">
      <c r="B638" s="87">
        <v>12</v>
      </c>
      <c r="C638" s="96" t="s">
        <v>145</v>
      </c>
      <c r="D638" s="112" t="s">
        <v>147</v>
      </c>
      <c r="E638" s="98">
        <v>0</v>
      </c>
      <c r="F638" s="98">
        <v>0</v>
      </c>
      <c r="G638" s="98">
        <v>0</v>
      </c>
      <c r="H638" s="98">
        <v>0</v>
      </c>
    </row>
    <row r="639" spans="2:16" x14ac:dyDescent="0.25">
      <c r="B639" s="87">
        <v>13</v>
      </c>
      <c r="C639" s="96" t="s">
        <v>148</v>
      </c>
      <c r="D639" s="99" t="s">
        <v>149</v>
      </c>
      <c r="E639" s="98">
        <v>0</v>
      </c>
      <c r="F639" s="98">
        <v>0</v>
      </c>
      <c r="G639" s="98">
        <v>0</v>
      </c>
      <c r="H639" s="98">
        <v>0</v>
      </c>
    </row>
    <row r="640" spans="2:16" x14ac:dyDescent="0.25">
      <c r="B640" s="87">
        <v>14</v>
      </c>
      <c r="C640" s="88" t="s">
        <v>127</v>
      </c>
      <c r="D640" s="103" t="s">
        <v>150</v>
      </c>
      <c r="E640" s="102">
        <v>0</v>
      </c>
      <c r="F640" s="102">
        <v>0</v>
      </c>
      <c r="G640" s="102">
        <v>0</v>
      </c>
      <c r="H640" s="102">
        <v>0</v>
      </c>
    </row>
    <row r="641" spans="2:10" s="85" customFormat="1" x14ac:dyDescent="0.25">
      <c r="B641" s="87">
        <v>15</v>
      </c>
      <c r="C641" s="88" t="s">
        <v>151</v>
      </c>
      <c r="D641" s="106" t="s">
        <v>152</v>
      </c>
      <c r="E641" s="102">
        <v>0</v>
      </c>
      <c r="F641" s="102">
        <v>0</v>
      </c>
      <c r="G641" s="102">
        <v>0</v>
      </c>
      <c r="H641" s="102">
        <v>0</v>
      </c>
      <c r="J641" s="86"/>
    </row>
    <row r="643" spans="2:10" s="75" customFormat="1" ht="15.6" x14ac:dyDescent="0.25">
      <c r="C643" s="77"/>
      <c r="D643" s="77"/>
      <c r="E643" s="77"/>
      <c r="F643" s="77"/>
      <c r="G643" s="77"/>
      <c r="H643" s="77"/>
      <c r="J643" s="76"/>
    </row>
    <row r="644" spans="2:10" s="78" customFormat="1" ht="15.6" x14ac:dyDescent="0.25">
      <c r="B644" s="147" t="s">
        <v>44</v>
      </c>
      <c r="C644" s="147"/>
      <c r="D644" s="147"/>
      <c r="E644" s="147"/>
      <c r="F644" s="147"/>
      <c r="G644" s="147"/>
      <c r="H644" s="147"/>
      <c r="J644" s="80"/>
    </row>
    <row r="645" spans="2:10" s="78" customFormat="1" ht="15.6" x14ac:dyDescent="0.25">
      <c r="B645" s="147" t="s">
        <v>17</v>
      </c>
      <c r="C645" s="147"/>
      <c r="D645" s="147"/>
      <c r="E645" s="147"/>
      <c r="F645" s="147"/>
      <c r="G645" s="147"/>
      <c r="H645" s="147"/>
      <c r="J645" s="80"/>
    </row>
    <row r="646" spans="2:10" s="78" customFormat="1" ht="15.6" x14ac:dyDescent="0.25">
      <c r="C646" s="80"/>
      <c r="E646" s="83"/>
      <c r="F646" s="83"/>
      <c r="G646" s="83"/>
      <c r="H646" s="83"/>
      <c r="J646" s="80"/>
    </row>
    <row r="647" spans="2:10" s="78" customFormat="1" ht="15.6" x14ac:dyDescent="0.25">
      <c r="B647" s="81" t="s">
        <v>175</v>
      </c>
      <c r="C647" s="81"/>
      <c r="D647" s="81"/>
      <c r="E647" s="81"/>
      <c r="F647" s="82"/>
      <c r="G647" s="82"/>
      <c r="H647" s="82"/>
      <c r="J647" s="130">
        <v>109</v>
      </c>
    </row>
    <row r="648" spans="2:10" s="78" customFormat="1" ht="15.6" x14ac:dyDescent="0.25">
      <c r="C648" s="80"/>
      <c r="E648" s="83"/>
      <c r="F648" s="83"/>
      <c r="G648" s="83"/>
      <c r="H648" s="83"/>
      <c r="J648" s="80"/>
    </row>
    <row r="649" spans="2:10" s="85" customFormat="1" x14ac:dyDescent="0.25">
      <c r="B649" s="84"/>
      <c r="C649" s="84" t="s">
        <v>47</v>
      </c>
      <c r="D649" s="84" t="s">
        <v>48</v>
      </c>
      <c r="E649" s="84" t="s">
        <v>49</v>
      </c>
      <c r="F649" s="84" t="s">
        <v>50</v>
      </c>
      <c r="G649" s="84" t="s">
        <v>51</v>
      </c>
      <c r="H649" s="84" t="s">
        <v>52</v>
      </c>
      <c r="J649" s="86"/>
    </row>
    <row r="650" spans="2:10" ht="26.4" x14ac:dyDescent="0.25">
      <c r="B650" s="87">
        <v>1</v>
      </c>
      <c r="C650" s="88" t="s">
        <v>53</v>
      </c>
      <c r="D650" s="89" t="s">
        <v>54</v>
      </c>
      <c r="E650" s="89" t="s">
        <v>55</v>
      </c>
      <c r="F650" s="90" t="s">
        <v>56</v>
      </c>
      <c r="G650" s="90" t="s">
        <v>57</v>
      </c>
      <c r="H650" s="90" t="s">
        <v>58</v>
      </c>
    </row>
    <row r="651" spans="2:10" s="94" customFormat="1" x14ac:dyDescent="0.25">
      <c r="B651" s="87">
        <v>2</v>
      </c>
      <c r="C651" s="91" t="s">
        <v>59</v>
      </c>
      <c r="D651" s="92" t="s">
        <v>60</v>
      </c>
      <c r="E651" s="93">
        <v>12000</v>
      </c>
      <c r="F651" s="93">
        <v>12000</v>
      </c>
      <c r="G651" s="93">
        <v>0</v>
      </c>
      <c r="H651" s="93">
        <v>0</v>
      </c>
      <c r="J651" s="95"/>
    </row>
    <row r="652" spans="2:10" s="94" customFormat="1" x14ac:dyDescent="0.25">
      <c r="B652" s="87">
        <v>3</v>
      </c>
      <c r="C652" s="96" t="s">
        <v>61</v>
      </c>
      <c r="D652" s="97" t="s">
        <v>62</v>
      </c>
      <c r="E652" s="98">
        <v>0</v>
      </c>
      <c r="F652" s="98">
        <v>0</v>
      </c>
      <c r="G652" s="98">
        <v>0</v>
      </c>
      <c r="H652" s="98">
        <v>0</v>
      </c>
      <c r="J652" s="95"/>
    </row>
    <row r="653" spans="2:10" s="94" customFormat="1" x14ac:dyDescent="0.25">
      <c r="B653" s="87">
        <v>4</v>
      </c>
      <c r="C653" s="96" t="s">
        <v>63</v>
      </c>
      <c r="D653" s="97" t="s">
        <v>64</v>
      </c>
      <c r="E653" s="98">
        <v>0</v>
      </c>
      <c r="F653" s="98">
        <v>0</v>
      </c>
      <c r="G653" s="98">
        <v>0</v>
      </c>
      <c r="H653" s="98">
        <v>0</v>
      </c>
      <c r="J653" s="95"/>
    </row>
    <row r="654" spans="2:10" s="94" customFormat="1" x14ac:dyDescent="0.25">
      <c r="B654" s="87">
        <v>5</v>
      </c>
      <c r="C654" s="96" t="s">
        <v>65</v>
      </c>
      <c r="D654" s="97" t="s">
        <v>66</v>
      </c>
      <c r="E654" s="98">
        <v>0</v>
      </c>
      <c r="F654" s="98">
        <v>0</v>
      </c>
      <c r="G654" s="98">
        <v>0</v>
      </c>
      <c r="H654" s="98">
        <v>0</v>
      </c>
      <c r="J654" s="95"/>
    </row>
    <row r="655" spans="2:10" s="94" customFormat="1" x14ac:dyDescent="0.25">
      <c r="B655" s="87">
        <v>6</v>
      </c>
      <c r="C655" s="96" t="s">
        <v>67</v>
      </c>
      <c r="D655" s="97" t="s">
        <v>68</v>
      </c>
      <c r="E655" s="98">
        <v>0</v>
      </c>
      <c r="F655" s="98">
        <v>0</v>
      </c>
      <c r="G655" s="98">
        <v>0</v>
      </c>
      <c r="H655" s="98">
        <v>0</v>
      </c>
      <c r="J655" s="95"/>
    </row>
    <row r="656" spans="2:10" s="94" customFormat="1" x14ac:dyDescent="0.25">
      <c r="B656" s="87">
        <v>7</v>
      </c>
      <c r="C656" s="96" t="s">
        <v>69</v>
      </c>
      <c r="D656" s="97" t="s">
        <v>70</v>
      </c>
      <c r="E656" s="98">
        <v>12000</v>
      </c>
      <c r="F656" s="98">
        <v>12000</v>
      </c>
      <c r="G656" s="98">
        <v>0</v>
      </c>
      <c r="H656" s="98">
        <v>0</v>
      </c>
      <c r="J656" s="95"/>
    </row>
    <row r="657" spans="2:10" s="94" customFormat="1" x14ac:dyDescent="0.25">
      <c r="B657" s="87">
        <v>8</v>
      </c>
      <c r="C657" s="96" t="s">
        <v>71</v>
      </c>
      <c r="D657" s="97" t="s">
        <v>72</v>
      </c>
      <c r="E657" s="98">
        <v>0</v>
      </c>
      <c r="F657" s="98">
        <v>0</v>
      </c>
      <c r="G657" s="98">
        <v>0</v>
      </c>
      <c r="H657" s="98">
        <v>0</v>
      </c>
      <c r="J657" s="95"/>
    </row>
    <row r="658" spans="2:10" s="94" customFormat="1" x14ac:dyDescent="0.25">
      <c r="B658" s="87">
        <v>9</v>
      </c>
      <c r="C658" s="96" t="s">
        <v>73</v>
      </c>
      <c r="D658" s="97" t="s">
        <v>74</v>
      </c>
      <c r="E658" s="98">
        <v>0</v>
      </c>
      <c r="F658" s="98">
        <v>0</v>
      </c>
      <c r="G658" s="98">
        <v>0</v>
      </c>
      <c r="H658" s="98">
        <v>0</v>
      </c>
      <c r="J658" s="95"/>
    </row>
    <row r="659" spans="2:10" s="94" customFormat="1" x14ac:dyDescent="0.25">
      <c r="B659" s="87">
        <v>10</v>
      </c>
      <c r="C659" s="96" t="s">
        <v>75</v>
      </c>
      <c r="D659" s="97" t="s">
        <v>76</v>
      </c>
      <c r="E659" s="98">
        <v>0</v>
      </c>
      <c r="F659" s="98">
        <v>0</v>
      </c>
      <c r="G659" s="98">
        <v>0</v>
      </c>
      <c r="H659" s="98">
        <v>0</v>
      </c>
      <c r="J659" s="95"/>
    </row>
    <row r="660" spans="2:10" x14ac:dyDescent="0.25">
      <c r="B660" s="87">
        <v>11</v>
      </c>
      <c r="C660" s="96" t="s">
        <v>77</v>
      </c>
      <c r="D660" s="97" t="s">
        <v>78</v>
      </c>
      <c r="E660" s="98">
        <v>0</v>
      </c>
      <c r="F660" s="98">
        <v>0</v>
      </c>
      <c r="G660" s="98">
        <v>0</v>
      </c>
      <c r="H660" s="98">
        <v>0</v>
      </c>
    </row>
    <row r="661" spans="2:10" x14ac:dyDescent="0.25">
      <c r="B661" s="87">
        <v>12</v>
      </c>
      <c r="C661" s="96" t="s">
        <v>79</v>
      </c>
      <c r="D661" s="97" t="s">
        <v>80</v>
      </c>
      <c r="E661" s="98">
        <v>0</v>
      </c>
      <c r="F661" s="98">
        <v>0</v>
      </c>
      <c r="G661" s="98">
        <v>0</v>
      </c>
      <c r="H661" s="98">
        <v>0</v>
      </c>
    </row>
    <row r="662" spans="2:10" x14ac:dyDescent="0.25">
      <c r="B662" s="87">
        <v>13</v>
      </c>
      <c r="C662" s="96" t="s">
        <v>81</v>
      </c>
      <c r="D662" s="97" t="s">
        <v>82</v>
      </c>
      <c r="E662" s="98">
        <v>0</v>
      </c>
      <c r="F662" s="98">
        <v>0</v>
      </c>
      <c r="G662" s="98">
        <v>0</v>
      </c>
      <c r="H662" s="98">
        <v>0</v>
      </c>
    </row>
    <row r="663" spans="2:10" s="94" customFormat="1" x14ac:dyDescent="0.25">
      <c r="B663" s="87">
        <v>14</v>
      </c>
      <c r="C663" s="96" t="s">
        <v>83</v>
      </c>
      <c r="D663" s="97" t="s">
        <v>84</v>
      </c>
      <c r="E663" s="98">
        <v>0</v>
      </c>
      <c r="F663" s="98">
        <v>0</v>
      </c>
      <c r="G663" s="98">
        <v>0</v>
      </c>
      <c r="H663" s="98">
        <v>0</v>
      </c>
      <c r="J663" s="95"/>
    </row>
    <row r="664" spans="2:10" x14ac:dyDescent="0.25">
      <c r="B664" s="87">
        <v>15</v>
      </c>
      <c r="C664" s="96" t="s">
        <v>85</v>
      </c>
      <c r="D664" s="99" t="s">
        <v>86</v>
      </c>
      <c r="E664" s="98">
        <v>0</v>
      </c>
      <c r="F664" s="98">
        <v>0</v>
      </c>
      <c r="G664" s="98">
        <v>0</v>
      </c>
      <c r="H664" s="98">
        <v>0</v>
      </c>
    </row>
    <row r="665" spans="2:10" x14ac:dyDescent="0.25">
      <c r="B665" s="87">
        <v>16</v>
      </c>
      <c r="C665" s="100" t="s">
        <v>87</v>
      </c>
      <c r="D665" s="101" t="s">
        <v>88</v>
      </c>
      <c r="E665" s="93">
        <v>0</v>
      </c>
      <c r="F665" s="93">
        <v>0</v>
      </c>
      <c r="G665" s="93">
        <v>0</v>
      </c>
      <c r="H665" s="93">
        <v>0</v>
      </c>
    </row>
    <row r="666" spans="2:10" x14ac:dyDescent="0.25">
      <c r="B666" s="87">
        <v>17</v>
      </c>
      <c r="C666" s="96" t="s">
        <v>89</v>
      </c>
      <c r="D666" s="97" t="s">
        <v>90</v>
      </c>
      <c r="E666" s="98">
        <v>0</v>
      </c>
      <c r="F666" s="98">
        <v>0</v>
      </c>
      <c r="G666" s="98">
        <v>0</v>
      </c>
      <c r="H666" s="98">
        <v>0</v>
      </c>
    </row>
    <row r="667" spans="2:10" x14ac:dyDescent="0.25">
      <c r="B667" s="87">
        <v>18</v>
      </c>
      <c r="C667" s="96" t="s">
        <v>91</v>
      </c>
      <c r="D667" s="97" t="s">
        <v>92</v>
      </c>
      <c r="E667" s="98">
        <v>0</v>
      </c>
      <c r="F667" s="98">
        <v>0</v>
      </c>
      <c r="G667" s="98">
        <v>0</v>
      </c>
      <c r="H667" s="98">
        <v>0</v>
      </c>
    </row>
    <row r="668" spans="2:10" x14ac:dyDescent="0.25">
      <c r="B668" s="87">
        <v>19</v>
      </c>
      <c r="C668" s="96" t="s">
        <v>93</v>
      </c>
      <c r="D668" s="97" t="s">
        <v>94</v>
      </c>
      <c r="E668" s="98">
        <v>0</v>
      </c>
      <c r="F668" s="98">
        <v>0</v>
      </c>
      <c r="G668" s="98">
        <v>0</v>
      </c>
      <c r="H668" s="98">
        <v>0</v>
      </c>
    </row>
    <row r="669" spans="2:10" x14ac:dyDescent="0.25">
      <c r="B669" s="87">
        <v>20</v>
      </c>
      <c r="C669" s="91" t="s">
        <v>95</v>
      </c>
      <c r="D669" s="92" t="s">
        <v>96</v>
      </c>
      <c r="E669" s="102">
        <v>0</v>
      </c>
      <c r="F669" s="93">
        <v>0</v>
      </c>
      <c r="G669" s="93">
        <v>0</v>
      </c>
      <c r="H669" s="93">
        <v>0</v>
      </c>
    </row>
    <row r="670" spans="2:10" x14ac:dyDescent="0.25">
      <c r="B670" s="87">
        <v>21</v>
      </c>
      <c r="C670" s="91" t="s">
        <v>97</v>
      </c>
      <c r="D670" s="92" t="s">
        <v>98</v>
      </c>
      <c r="E670" s="102">
        <v>0</v>
      </c>
      <c r="F670" s="102">
        <v>0</v>
      </c>
      <c r="G670" s="102">
        <v>0</v>
      </c>
      <c r="H670" s="102">
        <v>0</v>
      </c>
    </row>
    <row r="671" spans="2:10" x14ac:dyDescent="0.25">
      <c r="B671" s="87">
        <v>22</v>
      </c>
      <c r="C671" s="96" t="s">
        <v>99</v>
      </c>
      <c r="D671" s="97" t="s">
        <v>100</v>
      </c>
      <c r="E671" s="98">
        <v>0</v>
      </c>
      <c r="F671" s="98">
        <v>0</v>
      </c>
      <c r="G671" s="98">
        <v>0</v>
      </c>
      <c r="H671" s="98">
        <v>0</v>
      </c>
    </row>
    <row r="672" spans="2:10" x14ac:dyDescent="0.25">
      <c r="B672" s="87">
        <v>23</v>
      </c>
      <c r="C672" s="96" t="s">
        <v>101</v>
      </c>
      <c r="D672" s="97" t="s">
        <v>102</v>
      </c>
      <c r="E672" s="98">
        <v>0</v>
      </c>
      <c r="F672" s="98">
        <v>0</v>
      </c>
      <c r="G672" s="98">
        <v>0</v>
      </c>
      <c r="H672" s="98">
        <v>0</v>
      </c>
    </row>
    <row r="673" spans="2:10" x14ac:dyDescent="0.25">
      <c r="B673" s="87">
        <v>24</v>
      </c>
      <c r="C673" s="96" t="s">
        <v>103</v>
      </c>
      <c r="D673" s="97" t="s">
        <v>104</v>
      </c>
      <c r="E673" s="98">
        <v>0</v>
      </c>
      <c r="F673" s="98">
        <v>0</v>
      </c>
      <c r="G673" s="98">
        <v>0</v>
      </c>
      <c r="H673" s="98">
        <v>0</v>
      </c>
    </row>
    <row r="674" spans="2:10" x14ac:dyDescent="0.25">
      <c r="B674" s="87">
        <v>25</v>
      </c>
      <c r="C674" s="91" t="s">
        <v>105</v>
      </c>
      <c r="D674" s="92" t="s">
        <v>106</v>
      </c>
      <c r="E674" s="102">
        <v>0</v>
      </c>
      <c r="F674" s="102">
        <v>0</v>
      </c>
      <c r="G674" s="102">
        <v>0</v>
      </c>
      <c r="H674" s="102">
        <v>0</v>
      </c>
    </row>
    <row r="675" spans="2:10" x14ac:dyDescent="0.25">
      <c r="B675" s="87">
        <v>26</v>
      </c>
      <c r="C675" s="96" t="s">
        <v>107</v>
      </c>
      <c r="D675" s="97" t="s">
        <v>108</v>
      </c>
      <c r="E675" s="98">
        <v>0</v>
      </c>
      <c r="F675" s="98">
        <v>0</v>
      </c>
      <c r="G675" s="98">
        <v>0</v>
      </c>
      <c r="H675" s="98">
        <v>0</v>
      </c>
    </row>
    <row r="676" spans="2:10" x14ac:dyDescent="0.25">
      <c r="B676" s="87">
        <v>27</v>
      </c>
      <c r="C676" s="96" t="s">
        <v>109</v>
      </c>
      <c r="D676" s="97" t="s">
        <v>110</v>
      </c>
      <c r="E676" s="98">
        <v>0</v>
      </c>
      <c r="F676" s="98">
        <v>0</v>
      </c>
      <c r="G676" s="98">
        <v>0</v>
      </c>
      <c r="H676" s="98">
        <v>0</v>
      </c>
    </row>
    <row r="677" spans="2:10" x14ac:dyDescent="0.25">
      <c r="B677" s="87">
        <v>28</v>
      </c>
      <c r="C677" s="96" t="s">
        <v>111</v>
      </c>
      <c r="D677" s="97" t="s">
        <v>112</v>
      </c>
      <c r="E677" s="98">
        <v>0</v>
      </c>
      <c r="F677" s="98">
        <v>0</v>
      </c>
      <c r="G677" s="98">
        <v>0</v>
      </c>
      <c r="H677" s="98">
        <v>0</v>
      </c>
    </row>
    <row r="678" spans="2:10" s="94" customFormat="1" x14ac:dyDescent="0.25">
      <c r="B678" s="87">
        <v>29</v>
      </c>
      <c r="C678" s="91" t="s">
        <v>113</v>
      </c>
      <c r="D678" s="92" t="s">
        <v>114</v>
      </c>
      <c r="E678" s="102">
        <v>0</v>
      </c>
      <c r="F678" s="93">
        <v>0</v>
      </c>
      <c r="G678" s="93">
        <v>0</v>
      </c>
      <c r="H678" s="93">
        <v>0</v>
      </c>
      <c r="J678" s="95"/>
    </row>
    <row r="679" spans="2:10" s="94" customFormat="1" x14ac:dyDescent="0.25">
      <c r="B679" s="87">
        <v>30</v>
      </c>
      <c r="C679" s="91" t="s">
        <v>115</v>
      </c>
      <c r="D679" s="101" t="s">
        <v>116</v>
      </c>
      <c r="E679" s="102">
        <v>0</v>
      </c>
      <c r="F679" s="93">
        <v>0</v>
      </c>
      <c r="G679" s="93">
        <v>0</v>
      </c>
      <c r="H679" s="93">
        <v>0</v>
      </c>
      <c r="J679" s="95"/>
    </row>
    <row r="680" spans="2:10" s="94" customFormat="1" x14ac:dyDescent="0.25">
      <c r="B680" s="87">
        <v>31</v>
      </c>
      <c r="C680" s="88" t="s">
        <v>117</v>
      </c>
      <c r="D680" s="103" t="s">
        <v>118</v>
      </c>
      <c r="E680" s="102">
        <v>12000</v>
      </c>
      <c r="F680" s="102">
        <v>12000</v>
      </c>
      <c r="G680" s="102">
        <v>0</v>
      </c>
      <c r="H680" s="102">
        <v>0</v>
      </c>
      <c r="J680" s="95"/>
    </row>
    <row r="681" spans="2:10" s="94" customFormat="1" x14ac:dyDescent="0.25">
      <c r="B681" s="87">
        <v>32</v>
      </c>
      <c r="C681" s="88" t="s">
        <v>119</v>
      </c>
      <c r="D681" s="103" t="s">
        <v>120</v>
      </c>
      <c r="E681" s="102">
        <v>0</v>
      </c>
      <c r="F681" s="102">
        <v>0</v>
      </c>
      <c r="G681" s="102">
        <v>0</v>
      </c>
      <c r="H681" s="102">
        <v>0</v>
      </c>
      <c r="J681" s="95"/>
    </row>
    <row r="682" spans="2:10" s="94" customFormat="1" x14ac:dyDescent="0.25">
      <c r="B682" s="87">
        <v>33</v>
      </c>
      <c r="C682" s="96" t="s">
        <v>121</v>
      </c>
      <c r="D682" s="97" t="s">
        <v>122</v>
      </c>
      <c r="E682" s="98">
        <v>0</v>
      </c>
      <c r="F682" s="98">
        <v>0</v>
      </c>
      <c r="G682" s="98">
        <v>0</v>
      </c>
      <c r="H682" s="98">
        <v>0</v>
      </c>
      <c r="J682" s="95"/>
    </row>
    <row r="683" spans="2:10" s="94" customFormat="1" x14ac:dyDescent="0.25">
      <c r="B683" s="87">
        <v>34</v>
      </c>
      <c r="C683" s="96" t="s">
        <v>123</v>
      </c>
      <c r="D683" s="99" t="s">
        <v>124</v>
      </c>
      <c r="E683" s="98">
        <v>0</v>
      </c>
      <c r="F683" s="98">
        <v>0</v>
      </c>
      <c r="G683" s="98">
        <v>0</v>
      </c>
      <c r="H683" s="98">
        <v>0</v>
      </c>
      <c r="J683" s="95"/>
    </row>
    <row r="684" spans="2:10" x14ac:dyDescent="0.25">
      <c r="B684" s="87">
        <v>35</v>
      </c>
      <c r="C684" s="104" t="s">
        <v>125</v>
      </c>
      <c r="D684" s="99" t="s">
        <v>126</v>
      </c>
      <c r="E684" s="105">
        <v>0</v>
      </c>
      <c r="F684" s="98">
        <v>0</v>
      </c>
      <c r="G684" s="98">
        <v>0</v>
      </c>
      <c r="H684" s="98">
        <v>0</v>
      </c>
    </row>
    <row r="685" spans="2:10" x14ac:dyDescent="0.25">
      <c r="B685" s="87">
        <v>36</v>
      </c>
      <c r="C685" s="88" t="s">
        <v>127</v>
      </c>
      <c r="D685" s="106" t="s">
        <v>128</v>
      </c>
      <c r="E685" s="102">
        <v>12000</v>
      </c>
      <c r="F685" s="102">
        <v>12000</v>
      </c>
      <c r="G685" s="102">
        <v>0</v>
      </c>
      <c r="H685" s="102">
        <v>0</v>
      </c>
    </row>
    <row r="686" spans="2:10" s="78" customFormat="1" ht="15.6" x14ac:dyDescent="0.25">
      <c r="C686" s="80"/>
      <c r="E686" s="83"/>
      <c r="F686" s="83"/>
      <c r="G686" s="83"/>
      <c r="H686" s="83"/>
      <c r="J686" s="80"/>
    </row>
    <row r="687" spans="2:10" s="78" customFormat="1" ht="15.6" x14ac:dyDescent="0.25">
      <c r="C687" s="80"/>
      <c r="E687" s="83"/>
      <c r="F687" s="83"/>
      <c r="G687" s="83"/>
      <c r="H687" s="83"/>
      <c r="J687" s="80"/>
    </row>
    <row r="688" spans="2:10" s="78" customFormat="1" ht="15.6" x14ac:dyDescent="0.25">
      <c r="B688" s="147" t="s">
        <v>17</v>
      </c>
      <c r="C688" s="147"/>
      <c r="D688" s="147"/>
      <c r="E688" s="147"/>
      <c r="F688" s="147"/>
      <c r="G688" s="147"/>
      <c r="H688" s="147"/>
      <c r="J688" s="80"/>
    </row>
    <row r="689" spans="2:16" s="109" customFormat="1" ht="15.6" x14ac:dyDescent="0.3">
      <c r="B689" s="108" t="s">
        <v>176</v>
      </c>
      <c r="C689" s="108"/>
      <c r="D689" s="108"/>
      <c r="E689" s="108"/>
      <c r="F689" s="82"/>
      <c r="G689" s="82"/>
      <c r="H689" s="82"/>
      <c r="J689" s="131">
        <v>509</v>
      </c>
    </row>
    <row r="690" spans="2:16" s="78" customFormat="1" ht="15.6" x14ac:dyDescent="0.25">
      <c r="C690" s="80"/>
      <c r="E690" s="83"/>
      <c r="F690" s="83"/>
      <c r="G690" s="83"/>
      <c r="H690" s="83"/>
      <c r="J690" s="80"/>
    </row>
    <row r="691" spans="2:16" s="85" customFormat="1" x14ac:dyDescent="0.25">
      <c r="B691" s="84"/>
      <c r="C691" s="84" t="s">
        <v>47</v>
      </c>
      <c r="D691" s="84" t="s">
        <v>48</v>
      </c>
      <c r="E691" s="84" t="s">
        <v>49</v>
      </c>
      <c r="F691" s="84" t="s">
        <v>50</v>
      </c>
      <c r="G691" s="84" t="s">
        <v>51</v>
      </c>
      <c r="H691" s="84" t="s">
        <v>52</v>
      </c>
      <c r="J691" s="86"/>
    </row>
    <row r="692" spans="2:16" s="74" customFormat="1" ht="26.4" x14ac:dyDescent="0.25">
      <c r="B692" s="87">
        <v>1</v>
      </c>
      <c r="C692" s="88" t="s">
        <v>53</v>
      </c>
      <c r="D692" s="89" t="s">
        <v>54</v>
      </c>
      <c r="E692" s="89" t="s">
        <v>55</v>
      </c>
      <c r="F692" s="90" t="s">
        <v>56</v>
      </c>
      <c r="G692" s="90" t="s">
        <v>57</v>
      </c>
      <c r="H692" s="90" t="s">
        <v>58</v>
      </c>
    </row>
    <row r="693" spans="2:16" s="94" customFormat="1" x14ac:dyDescent="0.25">
      <c r="B693" s="87">
        <v>2</v>
      </c>
      <c r="C693" s="100" t="s">
        <v>117</v>
      </c>
      <c r="D693" s="111" t="s">
        <v>130</v>
      </c>
      <c r="E693" s="93">
        <v>0</v>
      </c>
      <c r="F693" s="93">
        <v>0</v>
      </c>
      <c r="G693" s="93">
        <v>0</v>
      </c>
      <c r="H693" s="93">
        <v>0</v>
      </c>
      <c r="J693" s="74"/>
      <c r="K693" s="72"/>
      <c r="L693" s="72"/>
      <c r="M693" s="72"/>
      <c r="N693" s="72"/>
      <c r="O693" s="72"/>
      <c r="P693" s="72"/>
    </row>
    <row r="694" spans="2:16" x14ac:dyDescent="0.25">
      <c r="B694" s="87">
        <v>3</v>
      </c>
      <c r="C694" s="96" t="s">
        <v>131</v>
      </c>
      <c r="D694" s="112" t="s">
        <v>132</v>
      </c>
      <c r="E694" s="98">
        <v>0</v>
      </c>
      <c r="F694" s="98">
        <v>0</v>
      </c>
      <c r="G694" s="98">
        <v>0</v>
      </c>
      <c r="H694" s="98">
        <v>0</v>
      </c>
    </row>
    <row r="695" spans="2:16" x14ac:dyDescent="0.25">
      <c r="B695" s="87">
        <v>4</v>
      </c>
      <c r="C695" s="96" t="s">
        <v>133</v>
      </c>
      <c r="D695" s="112" t="s">
        <v>134</v>
      </c>
      <c r="E695" s="98">
        <v>0</v>
      </c>
      <c r="F695" s="98">
        <v>0</v>
      </c>
      <c r="G695" s="98">
        <v>0</v>
      </c>
      <c r="H695" s="98">
        <v>0</v>
      </c>
    </row>
    <row r="696" spans="2:16" x14ac:dyDescent="0.25">
      <c r="B696" s="87">
        <v>5</v>
      </c>
      <c r="C696" s="96" t="s">
        <v>135</v>
      </c>
      <c r="D696" s="112" t="s">
        <v>136</v>
      </c>
      <c r="E696" s="98">
        <v>0</v>
      </c>
      <c r="F696" s="98">
        <v>0</v>
      </c>
      <c r="G696" s="98">
        <v>0</v>
      </c>
      <c r="H696" s="98">
        <v>0</v>
      </c>
    </row>
    <row r="697" spans="2:16" x14ac:dyDescent="0.25">
      <c r="B697" s="87">
        <v>6</v>
      </c>
      <c r="C697" s="96" t="s">
        <v>137</v>
      </c>
      <c r="D697" s="112" t="s">
        <v>138</v>
      </c>
      <c r="E697" s="98">
        <v>0</v>
      </c>
      <c r="F697" s="98">
        <v>0</v>
      </c>
      <c r="G697" s="98">
        <v>0</v>
      </c>
      <c r="H697" s="98">
        <v>0</v>
      </c>
    </row>
    <row r="698" spans="2:16" x14ac:dyDescent="0.25">
      <c r="B698" s="87">
        <v>7</v>
      </c>
      <c r="C698" s="96" t="s">
        <v>139</v>
      </c>
      <c r="D698" s="112" t="s">
        <v>140</v>
      </c>
      <c r="E698" s="98">
        <v>0</v>
      </c>
      <c r="F698" s="98">
        <v>0</v>
      </c>
      <c r="G698" s="98">
        <v>0</v>
      </c>
      <c r="H698" s="98">
        <v>0</v>
      </c>
    </row>
    <row r="699" spans="2:16" x14ac:dyDescent="0.25">
      <c r="B699" s="87">
        <v>8</v>
      </c>
      <c r="C699" s="100" t="s">
        <v>119</v>
      </c>
      <c r="D699" s="111" t="s">
        <v>141</v>
      </c>
      <c r="E699" s="93">
        <v>0</v>
      </c>
      <c r="F699" s="93">
        <v>0</v>
      </c>
      <c r="G699" s="93">
        <v>0</v>
      </c>
      <c r="H699" s="93">
        <v>0</v>
      </c>
    </row>
    <row r="700" spans="2:16" s="94" customFormat="1" x14ac:dyDescent="0.25">
      <c r="B700" s="87">
        <v>9</v>
      </c>
      <c r="C700" s="96" t="s">
        <v>142</v>
      </c>
      <c r="D700" s="112" t="s">
        <v>143</v>
      </c>
      <c r="E700" s="98">
        <v>0</v>
      </c>
      <c r="F700" s="98">
        <v>0</v>
      </c>
      <c r="G700" s="98">
        <v>0</v>
      </c>
      <c r="H700" s="98">
        <v>0</v>
      </c>
      <c r="J700" s="74"/>
      <c r="K700" s="72"/>
      <c r="L700" s="72"/>
      <c r="M700" s="72"/>
      <c r="N700" s="72"/>
      <c r="O700" s="72"/>
      <c r="P700" s="72"/>
    </row>
    <row r="701" spans="2:16" x14ac:dyDescent="0.25">
      <c r="B701" s="87">
        <v>10</v>
      </c>
      <c r="C701" s="96" t="s">
        <v>142</v>
      </c>
      <c r="D701" s="112" t="s">
        <v>144</v>
      </c>
      <c r="E701" s="98">
        <v>0</v>
      </c>
      <c r="F701" s="98">
        <v>0</v>
      </c>
      <c r="G701" s="98">
        <v>0</v>
      </c>
      <c r="H701" s="98">
        <v>0</v>
      </c>
    </row>
    <row r="702" spans="2:16" x14ac:dyDescent="0.25">
      <c r="B702" s="87">
        <v>11</v>
      </c>
      <c r="C702" s="96" t="s">
        <v>145</v>
      </c>
      <c r="D702" s="112" t="s">
        <v>146</v>
      </c>
      <c r="E702" s="98">
        <v>0</v>
      </c>
      <c r="F702" s="98">
        <v>0</v>
      </c>
      <c r="G702" s="98">
        <v>0</v>
      </c>
      <c r="H702" s="98">
        <v>0</v>
      </c>
    </row>
    <row r="703" spans="2:16" x14ac:dyDescent="0.25">
      <c r="B703" s="87">
        <v>12</v>
      </c>
      <c r="C703" s="96" t="s">
        <v>145</v>
      </c>
      <c r="D703" s="112" t="s">
        <v>147</v>
      </c>
      <c r="E703" s="98">
        <v>0</v>
      </c>
      <c r="F703" s="98">
        <v>0</v>
      </c>
      <c r="G703" s="98">
        <v>0</v>
      </c>
      <c r="H703" s="98">
        <v>0</v>
      </c>
    </row>
    <row r="704" spans="2:16" x14ac:dyDescent="0.25">
      <c r="B704" s="87">
        <v>13</v>
      </c>
      <c r="C704" s="96" t="s">
        <v>148</v>
      </c>
      <c r="D704" s="99" t="s">
        <v>149</v>
      </c>
      <c r="E704" s="98">
        <v>0</v>
      </c>
      <c r="F704" s="98">
        <v>0</v>
      </c>
      <c r="G704" s="98">
        <v>0</v>
      </c>
      <c r="H704" s="98">
        <v>0</v>
      </c>
    </row>
    <row r="705" spans="2:10" x14ac:dyDescent="0.25">
      <c r="B705" s="87">
        <v>14</v>
      </c>
      <c r="C705" s="88" t="s">
        <v>127</v>
      </c>
      <c r="D705" s="103" t="s">
        <v>150</v>
      </c>
      <c r="E705" s="102">
        <v>0</v>
      </c>
      <c r="F705" s="102">
        <v>0</v>
      </c>
      <c r="G705" s="102">
        <v>0</v>
      </c>
      <c r="H705" s="102">
        <v>0</v>
      </c>
    </row>
    <row r="706" spans="2:10" s="85" customFormat="1" x14ac:dyDescent="0.25">
      <c r="B706" s="87">
        <v>15</v>
      </c>
      <c r="C706" s="88" t="s">
        <v>151</v>
      </c>
      <c r="D706" s="106" t="s">
        <v>152</v>
      </c>
      <c r="E706" s="102">
        <v>0</v>
      </c>
      <c r="F706" s="102">
        <v>0</v>
      </c>
      <c r="G706" s="102">
        <v>0</v>
      </c>
      <c r="H706" s="102">
        <v>0</v>
      </c>
      <c r="J706" s="86"/>
    </row>
  </sheetData>
  <mergeCells count="34">
    <mergeCell ref="B195:H195"/>
    <mergeCell ref="B2:H2"/>
    <mergeCell ref="C3:E3"/>
    <mergeCell ref="B4:H4"/>
    <mergeCell ref="B5:H5"/>
    <mergeCell ref="B66:H66"/>
    <mergeCell ref="B67:H67"/>
    <mergeCell ref="B109:H109"/>
    <mergeCell ref="B130:H130"/>
    <mergeCell ref="B131:H131"/>
    <mergeCell ref="B173:H173"/>
    <mergeCell ref="B194:H194"/>
    <mergeCell ref="B451:H451"/>
    <mergeCell ref="B237:H237"/>
    <mergeCell ref="B258:H258"/>
    <mergeCell ref="B259:H259"/>
    <mergeCell ref="B301:H301"/>
    <mergeCell ref="B322:H322"/>
    <mergeCell ref="B323:H323"/>
    <mergeCell ref="B365:H365"/>
    <mergeCell ref="B386:H386"/>
    <mergeCell ref="B387:H387"/>
    <mergeCell ref="B429:H429"/>
    <mergeCell ref="B450:H450"/>
    <mergeCell ref="B623:H623"/>
    <mergeCell ref="B644:H644"/>
    <mergeCell ref="B645:H645"/>
    <mergeCell ref="B688:H688"/>
    <mergeCell ref="B493:H493"/>
    <mergeCell ref="B514:H514"/>
    <mergeCell ref="B515:H515"/>
    <mergeCell ref="B558:H558"/>
    <mergeCell ref="B579:H579"/>
    <mergeCell ref="B580:H580"/>
  </mergeCells>
  <pageMargins left="0.7" right="0.7" top="0.75" bottom="0.75" header="0.3" footer="0.3"/>
  <pageSetup paperSize="9" scale="3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75CDF-3763-48C6-8AB1-31E30A591122}">
  <sheetPr>
    <pageSetUpPr fitToPage="1"/>
  </sheetPr>
  <dimension ref="A1:S87"/>
  <sheetViews>
    <sheetView view="pageLayout" topLeftCell="A16" zoomScaleNormal="120" workbookViewId="0">
      <selection activeCell="K3" sqref="K3"/>
    </sheetView>
  </sheetViews>
  <sheetFormatPr defaultColWidth="9.109375" defaultRowHeight="10.199999999999999" x14ac:dyDescent="0.25"/>
  <cols>
    <col min="1" max="1" width="10.6640625" style="3" bestFit="1" customWidth="1"/>
    <col min="2" max="2" width="9.33203125" style="3" customWidth="1"/>
    <col min="3" max="3" width="10.6640625" style="3" customWidth="1"/>
    <col min="4" max="4" width="10" style="3" customWidth="1"/>
    <col min="5" max="6" width="10.5546875" style="3" customWidth="1"/>
    <col min="7" max="8" width="11.33203125" style="3" customWidth="1"/>
    <col min="9" max="9" width="9.6640625" style="3" customWidth="1"/>
    <col min="10" max="10" width="11.6640625" style="3" customWidth="1"/>
    <col min="11" max="11" width="10.44140625" style="3" customWidth="1"/>
    <col min="12" max="12" width="10" style="3" customWidth="1"/>
    <col min="13" max="13" width="10.6640625" style="3" bestFit="1" customWidth="1"/>
    <col min="14" max="14" width="15.33203125" style="3" bestFit="1" customWidth="1"/>
    <col min="15" max="15" width="9.109375" style="3"/>
    <col min="16" max="16" width="10" style="3" bestFit="1" customWidth="1"/>
    <col min="17" max="19" width="9.109375" style="3"/>
    <col min="20" max="20" width="10" style="3" bestFit="1" customWidth="1"/>
    <col min="21" max="16384" width="9.109375" style="3"/>
  </cols>
  <sheetData>
    <row r="1" spans="1:19" ht="11.25" customHeight="1" x14ac:dyDescent="0.25">
      <c r="A1" s="135" t="s">
        <v>0</v>
      </c>
      <c r="B1" s="153" t="s">
        <v>1</v>
      </c>
      <c r="C1" s="153"/>
      <c r="D1" s="153"/>
      <c r="E1" s="153"/>
      <c r="F1" s="153"/>
      <c r="G1" s="153"/>
      <c r="H1" s="153"/>
      <c r="I1" s="153"/>
      <c r="J1" s="2"/>
      <c r="K1" s="2"/>
      <c r="L1" s="2"/>
    </row>
    <row r="2" spans="1:19" ht="11.25" customHeight="1" thickBot="1" x14ac:dyDescent="0.3">
      <c r="A2" s="136"/>
      <c r="B2" s="154" t="s">
        <v>2</v>
      </c>
      <c r="C2" s="137"/>
      <c r="D2" s="133" t="s">
        <v>3</v>
      </c>
      <c r="E2" s="152" t="s">
        <v>4</v>
      </c>
      <c r="F2" s="134" t="s">
        <v>5</v>
      </c>
      <c r="G2" s="151" t="s">
        <v>6</v>
      </c>
      <c r="H2" s="152" t="s">
        <v>7</v>
      </c>
      <c r="I2" s="150" t="s">
        <v>8</v>
      </c>
      <c r="J2" s="2"/>
      <c r="K2" s="2"/>
      <c r="L2" s="4"/>
      <c r="M2" s="4"/>
      <c r="N2" s="4"/>
      <c r="O2" s="4"/>
      <c r="P2" s="4"/>
    </row>
    <row r="3" spans="1:19" s="9" customFormat="1" ht="39" customHeight="1" x14ac:dyDescent="0.25">
      <c r="A3" s="136"/>
      <c r="B3" s="22" t="s">
        <v>40</v>
      </c>
      <c r="C3" s="23" t="s">
        <v>9</v>
      </c>
      <c r="D3" s="139"/>
      <c r="E3" s="142"/>
      <c r="F3" s="140"/>
      <c r="G3" s="144"/>
      <c r="H3" s="143"/>
      <c r="I3" s="134"/>
      <c r="J3" s="8"/>
      <c r="K3" s="2"/>
      <c r="L3" s="4"/>
      <c r="M3" s="4"/>
    </row>
    <row r="4" spans="1:19" x14ac:dyDescent="0.25">
      <c r="A4" s="10" t="s">
        <v>10</v>
      </c>
      <c r="B4" s="24">
        <f>243000/26*11</f>
        <v>102807.6923076923</v>
      </c>
      <c r="C4" s="24">
        <f>(5029200)/26*11</f>
        <v>2127738.4615384615</v>
      </c>
      <c r="D4" s="21">
        <f>(I4-B4-C4-E4)</f>
        <v>1384937.6384615381</v>
      </c>
      <c r="E4" s="25">
        <f>3156000*0.1/26*11</f>
        <v>133523.07692307694</v>
      </c>
      <c r="F4" s="11">
        <f>SUM(A4,B4,D4,C4,E4)</f>
        <v>3749006.8692307686</v>
      </c>
      <c r="G4" s="26">
        <f>5844182/26*11</f>
        <v>2472538.5384615385</v>
      </c>
      <c r="H4" s="27">
        <f>30171072*0.1/26*11</f>
        <v>1276468.4307692309</v>
      </c>
      <c r="I4" s="35">
        <f>(G4+H4)-0.1</f>
        <v>3749006.8692307691</v>
      </c>
      <c r="J4" s="12"/>
      <c r="K4" s="12"/>
      <c r="L4" s="12"/>
      <c r="M4" s="12"/>
      <c r="N4" s="12"/>
      <c r="O4" s="12"/>
      <c r="P4" s="12"/>
      <c r="Q4" s="12"/>
      <c r="R4" s="12"/>
      <c r="S4" s="12"/>
    </row>
    <row r="5" spans="1:19" x14ac:dyDescent="0.25">
      <c r="A5" s="10" t="s">
        <v>11</v>
      </c>
      <c r="B5" s="24">
        <f>243000/26*8</f>
        <v>74769.230769230766</v>
      </c>
      <c r="C5" s="24">
        <f>(5029200)/26*8</f>
        <v>1547446.1538461538</v>
      </c>
      <c r="D5" s="21">
        <f>(I5-B5-C5-E5)</f>
        <v>1007227.4461538461</v>
      </c>
      <c r="E5" s="25">
        <f>3156000*0.1/26*8</f>
        <v>97107.692307692312</v>
      </c>
      <c r="F5" s="11">
        <f>SUM(A5,B5,D5,C5,E5)-0.3</f>
        <v>2726550.2230769233</v>
      </c>
      <c r="G5" s="26">
        <f>5844182/26*8</f>
        <v>1798209.8461538462</v>
      </c>
      <c r="H5" s="27">
        <f>30171072*0.1/26*8</f>
        <v>928340.67692307697</v>
      </c>
      <c r="I5" s="35">
        <f>G5+H5</f>
        <v>2726550.5230769231</v>
      </c>
      <c r="J5" s="12"/>
      <c r="K5" s="12"/>
      <c r="L5" s="12"/>
      <c r="M5" s="12"/>
      <c r="N5" s="12"/>
      <c r="O5" s="12"/>
      <c r="P5" s="12"/>
      <c r="Q5" s="12"/>
      <c r="R5" s="12"/>
      <c r="S5" s="12"/>
    </row>
    <row r="6" spans="1:19" x14ac:dyDescent="0.25">
      <c r="A6" s="10" t="s">
        <v>12</v>
      </c>
      <c r="B6" s="24">
        <f>(243000/26*1)</f>
        <v>9346.1538461538457</v>
      </c>
      <c r="C6" s="24">
        <f>(5029200)/26*1</f>
        <v>193430.76923076922</v>
      </c>
      <c r="D6" s="21">
        <f>(I6-B6-C6-E6)</f>
        <v>125903.43076923076</v>
      </c>
      <c r="E6" s="25">
        <f>3156000*0.1/26*1</f>
        <v>12138.461538461539</v>
      </c>
      <c r="F6" s="11">
        <f>SUM(A6,B6,D6,C6,E6)</f>
        <v>340818.81538461539</v>
      </c>
      <c r="G6" s="26">
        <f>5844182/26*1</f>
        <v>224776.23076923078</v>
      </c>
      <c r="H6" s="27">
        <f>30171072*0.1/26*1</f>
        <v>116042.58461538462</v>
      </c>
      <c r="I6" s="35">
        <f t="shared" ref="I6:I11" si="0">G6+H6</f>
        <v>340818.81538461539</v>
      </c>
      <c r="J6" s="12"/>
      <c r="K6" s="12"/>
      <c r="L6" s="12"/>
      <c r="M6" s="12"/>
      <c r="N6" s="12"/>
      <c r="O6" s="12"/>
      <c r="P6" s="12"/>
      <c r="Q6" s="12"/>
      <c r="R6" s="12"/>
      <c r="S6" s="12"/>
    </row>
    <row r="7" spans="1:19" x14ac:dyDescent="0.25">
      <c r="A7" s="10" t="s">
        <v>13</v>
      </c>
      <c r="B7" s="24">
        <v>0</v>
      </c>
      <c r="C7" s="24">
        <f>(2369080+598500)/38*0</f>
        <v>0</v>
      </c>
      <c r="D7" s="21">
        <f>SUM(I7-B7-C7-E7)</f>
        <v>0</v>
      </c>
      <c r="E7" s="25">
        <v>0</v>
      </c>
      <c r="F7" s="11">
        <f>SUM(A7,B7,D7,C7)</f>
        <v>0</v>
      </c>
      <c r="G7" s="26">
        <f>4145000/64*0</f>
        <v>0</v>
      </c>
      <c r="H7" s="27">
        <v>0</v>
      </c>
      <c r="I7" s="35">
        <f t="shared" si="0"/>
        <v>0</v>
      </c>
      <c r="J7" s="12"/>
      <c r="K7" s="12"/>
      <c r="L7" s="12"/>
      <c r="M7" s="12"/>
      <c r="N7" s="12"/>
      <c r="O7" s="12"/>
      <c r="P7" s="12"/>
      <c r="Q7" s="12"/>
      <c r="R7" s="12"/>
      <c r="S7" s="12"/>
    </row>
    <row r="8" spans="1:19" x14ac:dyDescent="0.25">
      <c r="A8" s="10" t="s">
        <v>14</v>
      </c>
      <c r="B8" s="24">
        <f>243000/26*0</f>
        <v>0</v>
      </c>
      <c r="C8" s="24">
        <f>(5029200)/26*0</f>
        <v>0</v>
      </c>
      <c r="D8" s="21">
        <f>(I8-B8-C8-E8)</f>
        <v>0</v>
      </c>
      <c r="E8" s="25">
        <f>3156000*0.1/26*0</f>
        <v>0</v>
      </c>
      <c r="F8" s="11">
        <f>SUM(A8,B8,D8,C8,E8)</f>
        <v>0</v>
      </c>
      <c r="G8" s="26">
        <f>5844182/26*0</f>
        <v>0</v>
      </c>
      <c r="H8" s="27">
        <f>29876184*0.1/26*0</f>
        <v>0</v>
      </c>
      <c r="I8" s="35">
        <f t="shared" si="0"/>
        <v>0</v>
      </c>
      <c r="J8" s="12"/>
      <c r="K8" s="12"/>
      <c r="L8" s="12"/>
      <c r="M8" s="12"/>
      <c r="N8" s="12"/>
      <c r="O8" s="12"/>
      <c r="P8" s="12"/>
      <c r="Q8" s="12"/>
      <c r="R8" s="12"/>
      <c r="S8" s="12"/>
    </row>
    <row r="9" spans="1:19" x14ac:dyDescent="0.25">
      <c r="A9" s="10" t="s">
        <v>15</v>
      </c>
      <c r="B9" s="24">
        <f>243000/26*6</f>
        <v>56076.923076923078</v>
      </c>
      <c r="C9" s="24">
        <f>(5029200)/26*6</f>
        <v>1160584.6153846153</v>
      </c>
      <c r="D9" s="21">
        <f>(I9-B9-C9-E9)</f>
        <v>755420.58461538493</v>
      </c>
      <c r="E9" s="25">
        <f>3156000*0.1/26*6</f>
        <v>72830.769230769234</v>
      </c>
      <c r="F9" s="11">
        <f>SUM(A9,B9,D9,C9,E9)+0.1</f>
        <v>2044912.9923076925</v>
      </c>
      <c r="G9" s="26">
        <f>5844182/26*6</f>
        <v>1348657.3846153847</v>
      </c>
      <c r="H9" s="27">
        <f>30171072*0.1/26*6</f>
        <v>696255.5076923077</v>
      </c>
      <c r="I9" s="35">
        <f t="shared" si="0"/>
        <v>2044912.8923076924</v>
      </c>
      <c r="J9" s="12"/>
      <c r="K9" s="12"/>
      <c r="L9" s="12"/>
      <c r="M9" s="12"/>
      <c r="N9" s="12"/>
      <c r="O9" s="12"/>
      <c r="P9" s="12"/>
      <c r="Q9" s="12"/>
      <c r="R9" s="12"/>
      <c r="S9" s="12"/>
    </row>
    <row r="10" spans="1:19" x14ac:dyDescent="0.25">
      <c r="A10" s="10" t="s">
        <v>16</v>
      </c>
      <c r="B10" s="24">
        <f>243000/26*0</f>
        <v>0</v>
      </c>
      <c r="C10" s="24">
        <f>3391520/32*0</f>
        <v>0</v>
      </c>
      <c r="D10" s="21">
        <f>SUM(I10-B10-C10-E10)</f>
        <v>0</v>
      </c>
      <c r="E10" s="25">
        <f>3336000*0.1/32*0</f>
        <v>0</v>
      </c>
      <c r="F10" s="11">
        <f>SUM(A10,B10,D10,C10,E10)</f>
        <v>0</v>
      </c>
      <c r="G10" s="26">
        <f>4216718/32*0</f>
        <v>0</v>
      </c>
      <c r="H10" s="27">
        <v>0</v>
      </c>
      <c r="I10" s="35">
        <f t="shared" si="0"/>
        <v>0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</row>
    <row r="11" spans="1:19" x14ac:dyDescent="0.25">
      <c r="A11" s="10" t="s">
        <v>17</v>
      </c>
      <c r="B11" s="24">
        <v>0</v>
      </c>
      <c r="C11" s="24">
        <f>(2369080+598500)/38*0</f>
        <v>0</v>
      </c>
      <c r="D11" s="21">
        <f>SUM(I11-B11-C11-E11)</f>
        <v>0</v>
      </c>
      <c r="E11" s="25">
        <f>1367676*0.1/62*0</f>
        <v>0</v>
      </c>
      <c r="F11" s="11">
        <f>SUM(A11,B11,D11,C11,E11)</f>
        <v>0</v>
      </c>
      <c r="G11" s="26">
        <f>3139540/61*0</f>
        <v>0</v>
      </c>
      <c r="H11" s="27">
        <f>18119602*0.1/61*0</f>
        <v>0</v>
      </c>
      <c r="I11" s="35">
        <f t="shared" si="0"/>
        <v>0</v>
      </c>
      <c r="J11" s="12"/>
      <c r="K11" s="12"/>
      <c r="L11" s="12"/>
      <c r="M11" s="12"/>
      <c r="N11" s="12"/>
      <c r="O11" s="12"/>
      <c r="P11" s="12"/>
      <c r="Q11" s="12"/>
      <c r="R11" s="12"/>
      <c r="S11" s="12"/>
    </row>
    <row r="12" spans="1:19" s="17" customFormat="1" ht="10.8" thickBot="1" x14ac:dyDescent="0.3">
      <c r="A12" s="14" t="s">
        <v>18</v>
      </c>
      <c r="B12" s="32">
        <f t="shared" ref="B12:I12" si="1">SUM(B4:B11)</f>
        <v>243000</v>
      </c>
      <c r="C12" s="28">
        <f>SUM(C4:C11)</f>
        <v>5029199.9999999991</v>
      </c>
      <c r="D12" s="34">
        <f t="shared" si="1"/>
        <v>3273489.0999999996</v>
      </c>
      <c r="E12" s="28">
        <f t="shared" si="1"/>
        <v>315600</v>
      </c>
      <c r="F12" s="15">
        <f t="shared" si="1"/>
        <v>8861288.9000000004</v>
      </c>
      <c r="G12" s="29">
        <f>SUM(G4:G11)</f>
        <v>5844182.0000000009</v>
      </c>
      <c r="H12" s="30">
        <f t="shared" si="1"/>
        <v>3017107.2</v>
      </c>
      <c r="I12" s="36">
        <f t="shared" si="1"/>
        <v>8861289.0999999996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</row>
    <row r="13" spans="1:19" x14ac:dyDescent="0.25">
      <c r="B13" s="18"/>
      <c r="C13" s="18"/>
      <c r="G13" s="31"/>
      <c r="H13" s="31"/>
    </row>
    <row r="14" spans="1:19" ht="11.25" customHeight="1" x14ac:dyDescent="0.25">
      <c r="A14" s="135" t="s">
        <v>0</v>
      </c>
      <c r="B14" s="156" t="s">
        <v>19</v>
      </c>
      <c r="C14" s="157"/>
      <c r="D14" s="157"/>
      <c r="E14" s="157"/>
      <c r="F14" s="157"/>
      <c r="G14" s="157"/>
      <c r="H14" s="157"/>
      <c r="I14" s="157"/>
      <c r="J14" s="157"/>
      <c r="K14" s="158"/>
      <c r="L14" s="42"/>
      <c r="M14" s="42"/>
    </row>
    <row r="15" spans="1:19" ht="10.95" customHeight="1" thickBot="1" x14ac:dyDescent="0.3">
      <c r="A15" s="136"/>
      <c r="B15" s="154" t="s">
        <v>2</v>
      </c>
      <c r="C15" s="137"/>
      <c r="D15" s="161" t="s">
        <v>20</v>
      </c>
      <c r="E15" s="133" t="s">
        <v>3</v>
      </c>
      <c r="F15" s="152" t="s">
        <v>4</v>
      </c>
      <c r="G15" s="150" t="s">
        <v>5</v>
      </c>
      <c r="H15" s="151" t="s">
        <v>21</v>
      </c>
      <c r="I15" s="152" t="s">
        <v>22</v>
      </c>
      <c r="J15" s="152" t="s">
        <v>7</v>
      </c>
      <c r="K15" s="155" t="s">
        <v>23</v>
      </c>
    </row>
    <row r="16" spans="1:19" ht="44.25" customHeight="1" x14ac:dyDescent="0.25">
      <c r="A16" s="136"/>
      <c r="B16" s="22" t="s">
        <v>40</v>
      </c>
      <c r="C16" s="23" t="s">
        <v>9</v>
      </c>
      <c r="D16" s="145"/>
      <c r="E16" s="139"/>
      <c r="F16" s="143"/>
      <c r="G16" s="134"/>
      <c r="H16" s="144"/>
      <c r="I16" s="143"/>
      <c r="J16" s="143"/>
      <c r="K16" s="138"/>
      <c r="L16" s="19"/>
      <c r="M16" s="12"/>
    </row>
    <row r="17" spans="1:19" x14ac:dyDescent="0.25">
      <c r="A17" s="10" t="s">
        <v>10</v>
      </c>
      <c r="B17" s="43">
        <f>492000+ (2208000/2/98*41)</f>
        <v>953877.55102040817</v>
      </c>
      <c r="C17" s="44">
        <v>2240430</v>
      </c>
      <c r="D17" s="44">
        <f>4381644+1183044</f>
        <v>5564688</v>
      </c>
      <c r="E17" s="45">
        <f>(K17-B17-C17-D17-F17)</f>
        <v>10845606.610204082</v>
      </c>
      <c r="F17" s="44">
        <f>3156000*0.15/98*41</f>
        <v>198055.10204081633</v>
      </c>
      <c r="G17" s="46">
        <f>SUM(B17:F17)-0.1</f>
        <v>19802657.163265307</v>
      </c>
      <c r="H17" s="43">
        <v>15250875</v>
      </c>
      <c r="I17" s="47">
        <f>(12708418/2/98*41)</f>
        <v>2658393.5612244895</v>
      </c>
      <c r="J17" s="44">
        <f>30171072*0.15/98*41</f>
        <v>1893388.7020408162</v>
      </c>
      <c r="K17" s="46">
        <f>SUM(H17:J17)</f>
        <v>19802657.263265308</v>
      </c>
      <c r="S17" s="12"/>
    </row>
    <row r="18" spans="1:19" x14ac:dyDescent="0.25">
      <c r="A18" s="10" t="s">
        <v>11</v>
      </c>
      <c r="B18" s="43">
        <f>600000+ (2208000/2/98*52)</f>
        <v>1185795.918367347</v>
      </c>
      <c r="C18" s="44">
        <v>3526242</v>
      </c>
      <c r="D18" s="44">
        <f>7134000+1926180</f>
        <v>9060180</v>
      </c>
      <c r="E18" s="45">
        <f>(K18-B18-C18-D18-F18)</f>
        <v>13575928.383673467</v>
      </c>
      <c r="F18" s="44">
        <f>3156000*0.15/98*52</f>
        <v>251191.8367346939</v>
      </c>
      <c r="G18" s="46">
        <f>SUM(B18:F18)</f>
        <v>27599338.138775509</v>
      </c>
      <c r="H18" s="43">
        <f>21750146+76200</f>
        <v>21826346</v>
      </c>
      <c r="I18" s="47">
        <f>(12708418/2/98*52)</f>
        <v>3371621.1020408161</v>
      </c>
      <c r="J18" s="44">
        <f>30171072*0.15/98*52</f>
        <v>2401371.0367346937</v>
      </c>
      <c r="K18" s="46">
        <f t="shared" ref="K18:K23" si="2">SUM(H18:J18)</f>
        <v>27599338.138775509</v>
      </c>
      <c r="S18" s="12"/>
    </row>
    <row r="19" spans="1:19" x14ac:dyDescent="0.25">
      <c r="A19" s="10" t="s">
        <v>12</v>
      </c>
      <c r="B19" s="43">
        <f>(2208000/2/98*3)</f>
        <v>33795.918367346938</v>
      </c>
      <c r="C19" s="44">
        <v>146115</v>
      </c>
      <c r="D19" s="44">
        <f>232152+62688</f>
        <v>294840</v>
      </c>
      <c r="E19" s="45">
        <f>(K19-B19-C19-D19-F19)</f>
        <v>298317.48367346934</v>
      </c>
      <c r="F19" s="44">
        <f>3156000*0.15/98*3</f>
        <v>14491.836734693879</v>
      </c>
      <c r="G19" s="46">
        <f>SUM(B19:F19)</f>
        <v>787560.23877551011</v>
      </c>
      <c r="H19" s="43">
        <v>454503</v>
      </c>
      <c r="I19" s="47">
        <f>(12708418/2/98*3)</f>
        <v>194516.60204081633</v>
      </c>
      <c r="J19" s="44">
        <f>30171072*0.15/98*3</f>
        <v>138540.63673469386</v>
      </c>
      <c r="K19" s="46">
        <f t="shared" si="2"/>
        <v>787560.23877551022</v>
      </c>
      <c r="L19" s="19"/>
      <c r="S19" s="12"/>
    </row>
    <row r="20" spans="1:19" x14ac:dyDescent="0.25">
      <c r="A20" s="10" t="s">
        <v>13</v>
      </c>
      <c r="B20" s="43">
        <v>0</v>
      </c>
      <c r="C20" s="44">
        <v>0</v>
      </c>
      <c r="D20" s="44">
        <v>0</v>
      </c>
      <c r="E20" s="45">
        <f>SUM(K20-B20-C20-D20-F20)</f>
        <v>0</v>
      </c>
      <c r="F20" s="44">
        <v>0</v>
      </c>
      <c r="G20" s="46">
        <f>SUM(B20:E20)</f>
        <v>0</v>
      </c>
      <c r="H20" s="43">
        <v>0</v>
      </c>
      <c r="I20" s="48">
        <v>0</v>
      </c>
      <c r="J20" s="44">
        <v>0</v>
      </c>
      <c r="K20" s="46">
        <f t="shared" si="2"/>
        <v>0</v>
      </c>
      <c r="L20" s="19"/>
      <c r="S20" s="12"/>
    </row>
    <row r="21" spans="1:19" x14ac:dyDescent="0.25">
      <c r="A21" s="10" t="s">
        <v>14</v>
      </c>
      <c r="B21" s="43">
        <v>0</v>
      </c>
      <c r="C21" s="44">
        <v>0</v>
      </c>
      <c r="D21" s="44">
        <v>0</v>
      </c>
      <c r="E21" s="45">
        <f>SUM(K21-B21-C21-D21-F21)</f>
        <v>0</v>
      </c>
      <c r="F21" s="44">
        <v>0</v>
      </c>
      <c r="G21" s="46">
        <f>SUM(B21:E21)</f>
        <v>0</v>
      </c>
      <c r="H21" s="43">
        <v>0</v>
      </c>
      <c r="I21" s="48">
        <v>0</v>
      </c>
      <c r="J21" s="44">
        <v>0</v>
      </c>
      <c r="K21" s="46">
        <f t="shared" si="2"/>
        <v>0</v>
      </c>
      <c r="L21" s="19"/>
      <c r="S21" s="12"/>
    </row>
    <row r="22" spans="1:19" x14ac:dyDescent="0.25">
      <c r="A22" s="10" t="s">
        <v>15</v>
      </c>
      <c r="B22" s="43">
        <v>0</v>
      </c>
      <c r="C22" s="44">
        <v>0</v>
      </c>
      <c r="D22" s="44">
        <v>0</v>
      </c>
      <c r="E22" s="45">
        <f>SUM(K22-B22-C22-D22-F22)</f>
        <v>0</v>
      </c>
      <c r="F22" s="44">
        <v>0</v>
      </c>
      <c r="G22" s="46">
        <f>SUM(B22:E22)</f>
        <v>0</v>
      </c>
      <c r="H22" s="43">
        <v>0</v>
      </c>
      <c r="I22" s="48">
        <v>0</v>
      </c>
      <c r="J22" s="44">
        <v>0</v>
      </c>
      <c r="K22" s="46">
        <f t="shared" si="2"/>
        <v>0</v>
      </c>
      <c r="L22" s="19"/>
      <c r="S22" s="12"/>
    </row>
    <row r="23" spans="1:19" x14ac:dyDescent="0.25">
      <c r="A23" s="10" t="s">
        <v>16</v>
      </c>
      <c r="B23" s="43">
        <f xml:space="preserve"> (2208000/2/98*2)</f>
        <v>22530.612244897959</v>
      </c>
      <c r="C23" s="44">
        <v>224043</v>
      </c>
      <c r="D23" s="44">
        <f>225264+60816</f>
        <v>286080</v>
      </c>
      <c r="E23" s="45">
        <f>(K23-B23-C23-D23-F23)</f>
        <v>325523.32244897954</v>
      </c>
      <c r="F23" s="44">
        <f>3156000*0.15/98*2</f>
        <v>9661.224489795919</v>
      </c>
      <c r="G23" s="46">
        <f>SUM(B23:F23)-0.1</f>
        <v>867838.05918367358</v>
      </c>
      <c r="H23" s="47">
        <v>645800</v>
      </c>
      <c r="I23" s="47">
        <f>(12708418/2/98*2)</f>
        <v>129677.73469387754</v>
      </c>
      <c r="J23" s="44">
        <f>30171072*0.15/98*2</f>
        <v>92360.424489795914</v>
      </c>
      <c r="K23" s="46">
        <f t="shared" si="2"/>
        <v>867838.15918367344</v>
      </c>
      <c r="L23" s="19"/>
      <c r="S23" s="12"/>
    </row>
    <row r="24" spans="1:19" x14ac:dyDescent="0.25">
      <c r="A24" s="10" t="s">
        <v>17</v>
      </c>
      <c r="B24" s="43">
        <v>0</v>
      </c>
      <c r="C24" s="44">
        <v>0</v>
      </c>
      <c r="D24" s="44"/>
      <c r="E24" s="45">
        <f>SUM(K24-B24-C24-D24-F24)</f>
        <v>-0.15</v>
      </c>
      <c r="F24" s="44">
        <f>3156000*0.15/98*0</f>
        <v>0</v>
      </c>
      <c r="G24" s="49">
        <f>SUM(B24:F24)</f>
        <v>-0.15</v>
      </c>
      <c r="H24" s="43"/>
      <c r="I24" s="47">
        <f>(12708418/2/98*0)</f>
        <v>0</v>
      </c>
      <c r="J24" s="44">
        <f>29876184*0.15/98*0</f>
        <v>0</v>
      </c>
      <c r="K24" s="49">
        <f>SUM(H24:J24)-0.15</f>
        <v>-0.15</v>
      </c>
      <c r="S24" s="16"/>
    </row>
    <row r="25" spans="1:19" ht="10.8" thickBot="1" x14ac:dyDescent="0.3">
      <c r="A25" s="14" t="s">
        <v>18</v>
      </c>
      <c r="B25" s="50">
        <f t="shared" ref="B25:J25" si="3">SUM(B17:B24)</f>
        <v>2196000</v>
      </c>
      <c r="C25" s="51">
        <f t="shared" si="3"/>
        <v>6136830</v>
      </c>
      <c r="D25" s="51">
        <f t="shared" si="3"/>
        <v>15205788</v>
      </c>
      <c r="E25" s="52">
        <f t="shared" si="3"/>
        <v>25045375.649999999</v>
      </c>
      <c r="F25" s="51">
        <f t="shared" si="3"/>
        <v>473400.00000000006</v>
      </c>
      <c r="G25" s="53">
        <f t="shared" si="3"/>
        <v>49057393.449999996</v>
      </c>
      <c r="H25" s="50">
        <f t="shared" si="3"/>
        <v>38177524</v>
      </c>
      <c r="I25" s="54">
        <f>SUM(I17:I24)</f>
        <v>6354208.9999999991</v>
      </c>
      <c r="J25" s="51">
        <f t="shared" si="3"/>
        <v>4525660.8000000007</v>
      </c>
      <c r="K25" s="53">
        <f>SUM(K17:K24)</f>
        <v>49057393.649999999</v>
      </c>
    </row>
    <row r="26" spans="1:19" x14ac:dyDescent="0.25">
      <c r="E26" s="12"/>
    </row>
    <row r="27" spans="1:19" ht="11.25" customHeight="1" x14ac:dyDescent="0.25">
      <c r="A27" s="135" t="s">
        <v>0</v>
      </c>
      <c r="B27" s="156" t="s">
        <v>24</v>
      </c>
      <c r="C27" s="157"/>
      <c r="D27" s="157"/>
      <c r="E27" s="157"/>
      <c r="F27" s="157"/>
      <c r="G27" s="157"/>
      <c r="H27" s="157"/>
      <c r="I27" s="157"/>
      <c r="J27" s="157"/>
      <c r="K27" s="158"/>
      <c r="L27" s="42"/>
      <c r="M27" s="42"/>
    </row>
    <row r="28" spans="1:19" ht="11.25" customHeight="1" x14ac:dyDescent="0.25">
      <c r="A28" s="136"/>
      <c r="B28" s="154" t="s">
        <v>2</v>
      </c>
      <c r="C28" s="137"/>
      <c r="D28" s="159" t="s">
        <v>20</v>
      </c>
      <c r="E28" s="160" t="s">
        <v>3</v>
      </c>
      <c r="F28" s="152" t="s">
        <v>25</v>
      </c>
      <c r="G28" s="150" t="s">
        <v>5</v>
      </c>
      <c r="H28" s="151" t="s">
        <v>26</v>
      </c>
      <c r="I28" s="152" t="s">
        <v>22</v>
      </c>
      <c r="J28" s="152" t="s">
        <v>7</v>
      </c>
      <c r="K28" s="162" t="s">
        <v>23</v>
      </c>
    </row>
    <row r="29" spans="1:19" ht="38.4" customHeight="1" x14ac:dyDescent="0.25">
      <c r="A29" s="136"/>
      <c r="B29" s="22" t="s">
        <v>40</v>
      </c>
      <c r="C29" s="23" t="s">
        <v>9</v>
      </c>
      <c r="D29" s="137"/>
      <c r="E29" s="141"/>
      <c r="F29" s="143"/>
      <c r="G29" s="134"/>
      <c r="H29" s="144"/>
      <c r="I29" s="143"/>
      <c r="J29" s="143"/>
      <c r="K29" s="134"/>
      <c r="L29" s="19"/>
    </row>
    <row r="30" spans="1:19" x14ac:dyDescent="0.25">
      <c r="A30" s="10" t="s">
        <v>10</v>
      </c>
      <c r="B30" s="43">
        <f>(4569000/7299*5162)+(2208000/2/7299*5162)</f>
        <v>4012060.0082203038</v>
      </c>
      <c r="C30" s="44">
        <f>16852000+45000</f>
        <v>16897000</v>
      </c>
      <c r="D30" s="44">
        <v>6500004</v>
      </c>
      <c r="E30" s="45">
        <f>(K30-B30-C30-D30-F30)</f>
        <v>18041969.609206744</v>
      </c>
      <c r="F30" s="48">
        <f>3156000*0.15/7299*5162</f>
        <v>334798.0271270037</v>
      </c>
      <c r="G30" s="49">
        <f t="shared" ref="G30:G38" si="4">SUM(B30:F30)</f>
        <v>45785831.644554056</v>
      </c>
      <c r="H30" s="47">
        <f>53860693/7299*5162</f>
        <v>38091368.306069329</v>
      </c>
      <c r="I30" s="47">
        <f>(12708418/2/7299*5162)</f>
        <v>4493824.7510617888</v>
      </c>
      <c r="J30" s="48">
        <f>(30171072*0.15/7299)*5162</f>
        <v>3200638.5874229348</v>
      </c>
      <c r="K30" s="49">
        <f>H30+I30+J30</f>
        <v>45785831.644554056</v>
      </c>
    </row>
    <row r="31" spans="1:19" x14ac:dyDescent="0.25">
      <c r="A31" s="10" t="s">
        <v>11</v>
      </c>
      <c r="B31" s="47">
        <f>(4569000/7299*1697+(2208000/2/7299*1697))</f>
        <v>1318958.8984792437</v>
      </c>
      <c r="C31" s="48">
        <f>5982460+5000</f>
        <v>5987460</v>
      </c>
      <c r="D31" s="48">
        <v>2375004</v>
      </c>
      <c r="E31" s="45">
        <f>(K31-B31-C31-D31-F31)</f>
        <v>5260538.3662967533</v>
      </c>
      <c r="F31" s="48">
        <f>3156000*0.15/7299*1697</f>
        <v>110064.36498150432</v>
      </c>
      <c r="G31" s="49">
        <f t="shared" si="4"/>
        <v>15052025.629757501</v>
      </c>
      <c r="H31" s="47">
        <f>53860693/7299*1697</f>
        <v>12522481.986710509</v>
      </c>
      <c r="I31" s="47">
        <f>(12708418/2/7299*1697)</f>
        <v>1477338.3577202356</v>
      </c>
      <c r="J31" s="48">
        <f>(30171072*0.15/7299)*1697</f>
        <v>1052205.285326757</v>
      </c>
      <c r="K31" s="49">
        <f>SUM(H31:J31)</f>
        <v>15052025.629757501</v>
      </c>
    </row>
    <row r="32" spans="1:19" x14ac:dyDescent="0.25">
      <c r="A32" s="10" t="s">
        <v>12</v>
      </c>
      <c r="B32" s="47">
        <f>(4569000/7299*186+(2208000/2/7299*186))</f>
        <v>144564.73489519113</v>
      </c>
      <c r="C32" s="44">
        <v>640376</v>
      </c>
      <c r="D32" s="44">
        <v>260004</v>
      </c>
      <c r="E32" s="45">
        <f>K32-B32-C32-D32-F32</f>
        <v>592771.70308261423</v>
      </c>
      <c r="F32" s="48">
        <f>3156000*0.15/7299*186</f>
        <v>12063.625154130703</v>
      </c>
      <c r="G32" s="49">
        <f t="shared" si="4"/>
        <v>1649780.0631319359</v>
      </c>
      <c r="H32" s="47">
        <f>53860693/7299*186</f>
        <v>1372528.9625976162</v>
      </c>
      <c r="I32" s="47">
        <f>(12708418/2/7299*186)</f>
        <v>161923.94492396218</v>
      </c>
      <c r="J32" s="48">
        <f>(30171072*0.15/7299)*186</f>
        <v>115327.15561035759</v>
      </c>
      <c r="K32" s="49">
        <f t="shared" ref="K32:K38" si="5">SUM(H32:J32)</f>
        <v>1649780.0631319361</v>
      </c>
    </row>
    <row r="33" spans="1:15" x14ac:dyDescent="0.25">
      <c r="A33" s="10" t="s">
        <v>13</v>
      </c>
      <c r="B33" s="43">
        <f>(3405888/123*0)+(1711668/2/123*0)</f>
        <v>0</v>
      </c>
      <c r="C33" s="44">
        <v>0</v>
      </c>
      <c r="D33" s="44">
        <v>0</v>
      </c>
      <c r="E33" s="45">
        <f>SUM(K33-B33-C33-D33-F33)</f>
        <v>0</v>
      </c>
      <c r="F33" s="48">
        <f>2328492*0.15/123*0</f>
        <v>0</v>
      </c>
      <c r="G33" s="49">
        <f t="shared" si="4"/>
        <v>0</v>
      </c>
      <c r="H33" s="47">
        <f>33209651/123*0</f>
        <v>0</v>
      </c>
      <c r="I33" s="48">
        <f>7992850/123*0/2</f>
        <v>0</v>
      </c>
      <c r="J33" s="48">
        <f>18119602*0.15/108*0</f>
        <v>0</v>
      </c>
      <c r="K33" s="49">
        <f t="shared" si="5"/>
        <v>0</v>
      </c>
      <c r="O33" s="12"/>
    </row>
    <row r="34" spans="1:15" x14ac:dyDescent="0.25">
      <c r="A34" s="10" t="s">
        <v>14</v>
      </c>
      <c r="B34" s="47">
        <f>(4569000/7299*0+(2208000/2/7299*0))</f>
        <v>0</v>
      </c>
      <c r="C34" s="48">
        <v>0</v>
      </c>
      <c r="D34" s="48">
        <v>0</v>
      </c>
      <c r="E34" s="45">
        <f>(K34-B34-C34-D34-F34)</f>
        <v>0</v>
      </c>
      <c r="F34" s="48">
        <f>3156000*0.15/7299*0</f>
        <v>0</v>
      </c>
      <c r="G34" s="49">
        <f t="shared" si="4"/>
        <v>0</v>
      </c>
      <c r="H34" s="47">
        <f>48007928/6876*0</f>
        <v>0</v>
      </c>
      <c r="I34" s="47">
        <f>(12708418/2/7299*0)</f>
        <v>0</v>
      </c>
      <c r="J34" s="48">
        <f>(29876184*0.15/7299)*0</f>
        <v>0</v>
      </c>
      <c r="K34" s="49">
        <f>SUM(H34:J34)</f>
        <v>0</v>
      </c>
      <c r="L34" s="33"/>
    </row>
    <row r="35" spans="1:15" x14ac:dyDescent="0.25">
      <c r="A35" s="10" t="s">
        <v>15</v>
      </c>
      <c r="B35" s="47">
        <f>(4569000/7299*85+(2208000/2/7299*85))</f>
        <v>66064.529387587347</v>
      </c>
      <c r="C35" s="44">
        <f>294910-0.2</f>
        <v>294909.8</v>
      </c>
      <c r="D35" s="44">
        <v>120000</v>
      </c>
      <c r="E35" s="45">
        <f>(K35-B35-C35-D35-F35)</f>
        <v>267444.47291409783</v>
      </c>
      <c r="F35" s="48">
        <f>3156000*0.15/7299*85</f>
        <v>5512.9469790382245</v>
      </c>
      <c r="G35" s="49">
        <f t="shared" si="4"/>
        <v>753931.74928072328</v>
      </c>
      <c r="H35" s="47">
        <f>53860693/7299*85</f>
        <v>627230.97753116873</v>
      </c>
      <c r="I35" s="47">
        <f>(12708418/2/7299*85)</f>
        <v>73997.50171256336</v>
      </c>
      <c r="J35" s="48">
        <f>(30171072*0.15/7299)*85</f>
        <v>52703.270036991365</v>
      </c>
      <c r="K35" s="49">
        <f>SUM(H35:J35)</f>
        <v>753931.74928072339</v>
      </c>
    </row>
    <row r="36" spans="1:15" x14ac:dyDescent="0.25">
      <c r="A36" s="10" t="s">
        <v>16</v>
      </c>
      <c r="B36" s="47">
        <f>(4569000/7299*107+(2208000/2/7299*107))</f>
        <v>83163.584052609949</v>
      </c>
      <c r="C36" s="44">
        <v>421300</v>
      </c>
      <c r="D36" s="44">
        <v>150000</v>
      </c>
      <c r="E36" s="45">
        <f>(K36-B36-C36-D36-F36)</f>
        <v>287663.61413892318</v>
      </c>
      <c r="F36" s="48">
        <f>3156000*0.15/7299*107</f>
        <v>6939.827373612824</v>
      </c>
      <c r="G36" s="49">
        <f t="shared" si="4"/>
        <v>949067.02556514589</v>
      </c>
      <c r="H36" s="47">
        <f>53860693/7299*107</f>
        <v>789573.11289217707</v>
      </c>
      <c r="I36" s="47">
        <f>(12708418/2/7299*107)</f>
        <v>93149.796273462111</v>
      </c>
      <c r="J36" s="48">
        <f>(30171072*0.15/7299)*107</f>
        <v>66344.116399506776</v>
      </c>
      <c r="K36" s="49">
        <f t="shared" si="5"/>
        <v>949067.025565146</v>
      </c>
    </row>
    <row r="37" spans="1:15" x14ac:dyDescent="0.25">
      <c r="A37" s="10" t="s">
        <v>17</v>
      </c>
      <c r="B37" s="47">
        <f>(4569000/7299*9+(2208000/2/7299*9))</f>
        <v>6995.067817509248</v>
      </c>
      <c r="C37" s="44">
        <v>50556</v>
      </c>
      <c r="D37" s="44">
        <v>12000</v>
      </c>
      <c r="E37" s="45">
        <f>ROUND(SUM(K37-B37-C37-D37-F37),0)</f>
        <v>9693</v>
      </c>
      <c r="F37" s="48">
        <f>3156000*0.15/7299*9</f>
        <v>583.72379778051788</v>
      </c>
      <c r="G37" s="49">
        <f t="shared" si="4"/>
        <v>79827.791615289767</v>
      </c>
      <c r="H37" s="47">
        <f>53860693/7299*9</f>
        <v>66412.691738594338</v>
      </c>
      <c r="I37" s="47">
        <f>(12708418/2/7299*9)</f>
        <v>7835.0295930949442</v>
      </c>
      <c r="J37" s="48">
        <f>(30171072*0.15/7299)*9</f>
        <v>5580.3462392108504</v>
      </c>
      <c r="K37" s="49">
        <f t="shared" si="5"/>
        <v>79828.067570900137</v>
      </c>
    </row>
    <row r="38" spans="1:15" x14ac:dyDescent="0.25">
      <c r="A38" s="10" t="s">
        <v>27</v>
      </c>
      <c r="B38" s="47">
        <f>(4569000/7299*53+(2208000/2/7299*53))</f>
        <v>41193.177147554467</v>
      </c>
      <c r="C38" s="44">
        <v>193798</v>
      </c>
      <c r="D38" s="44">
        <v>74004</v>
      </c>
      <c r="E38" s="45">
        <f>SUM(K38-B38-C38-D38-F38)</f>
        <v>157665.95840526104</v>
      </c>
      <c r="F38" s="48">
        <f>3156000*0.15/7299*53</f>
        <v>3437.4845869297164</v>
      </c>
      <c r="G38" s="49">
        <f t="shared" si="4"/>
        <v>470098.62013974524</v>
      </c>
      <c r="H38" s="47">
        <f>53860693/7299*53</f>
        <v>391096.96246061107</v>
      </c>
      <c r="I38" s="47">
        <f>(12708418/2/7299*53)</f>
        <v>46139.618714892451</v>
      </c>
      <c r="J38" s="48">
        <f>(30171072*0.15/7299)*53</f>
        <v>32862.038964241678</v>
      </c>
      <c r="K38" s="49">
        <f t="shared" si="5"/>
        <v>470098.62013974524</v>
      </c>
    </row>
    <row r="39" spans="1:15" ht="10.8" thickBot="1" x14ac:dyDescent="0.3">
      <c r="A39" s="14" t="s">
        <v>18</v>
      </c>
      <c r="B39" s="50">
        <f t="shared" ref="B39:K39" si="6">SUM(B30:B38)</f>
        <v>5673000</v>
      </c>
      <c r="C39" s="51">
        <f t="shared" si="6"/>
        <v>24485399.800000001</v>
      </c>
      <c r="D39" s="51">
        <f t="shared" si="6"/>
        <v>9491016</v>
      </c>
      <c r="E39" s="52">
        <f t="shared" si="6"/>
        <v>24617746.724044394</v>
      </c>
      <c r="F39" s="54">
        <f t="shared" si="6"/>
        <v>473400.00000000006</v>
      </c>
      <c r="G39" s="55">
        <f t="shared" si="6"/>
        <v>64740562.524044402</v>
      </c>
      <c r="H39" s="56">
        <f t="shared" si="6"/>
        <v>53860693.000000022</v>
      </c>
      <c r="I39" s="54">
        <f t="shared" si="6"/>
        <v>6354209</v>
      </c>
      <c r="J39" s="54">
        <f>SUM(J30:J38)</f>
        <v>4525660.8000000007</v>
      </c>
      <c r="K39" s="55">
        <f t="shared" si="6"/>
        <v>64740562.800000012</v>
      </c>
      <c r="L39" s="17"/>
    </row>
    <row r="40" spans="1:15" x14ac:dyDescent="0.25">
      <c r="B40" s="12"/>
      <c r="E40" s="12"/>
    </row>
    <row r="42" spans="1:15" ht="11.25" customHeight="1" x14ac:dyDescent="0.25">
      <c r="A42" s="135" t="s">
        <v>0</v>
      </c>
      <c r="B42" s="153" t="s">
        <v>28</v>
      </c>
      <c r="C42" s="153"/>
      <c r="D42" s="153"/>
      <c r="E42" s="153"/>
      <c r="F42" s="153"/>
      <c r="G42" s="153"/>
      <c r="H42" s="153"/>
      <c r="I42" s="153"/>
      <c r="J42" s="153"/>
      <c r="K42" s="153"/>
    </row>
    <row r="43" spans="1:15" ht="12.75" customHeight="1" x14ac:dyDescent="0.25">
      <c r="A43" s="136"/>
      <c r="B43" s="163" t="s">
        <v>2</v>
      </c>
      <c r="C43" s="145"/>
      <c r="D43" s="152" t="s">
        <v>4</v>
      </c>
      <c r="E43" s="152" t="s">
        <v>39</v>
      </c>
      <c r="F43" s="133" t="s">
        <v>3</v>
      </c>
      <c r="G43" s="150" t="s">
        <v>5</v>
      </c>
      <c r="H43" s="164" t="s">
        <v>29</v>
      </c>
      <c r="I43" s="165" t="s">
        <v>7</v>
      </c>
      <c r="J43" s="152" t="s">
        <v>30</v>
      </c>
      <c r="K43" s="150" t="s">
        <v>23</v>
      </c>
    </row>
    <row r="44" spans="1:15" ht="45.75" customHeight="1" x14ac:dyDescent="0.25">
      <c r="A44" s="136"/>
      <c r="B44" s="22" t="s">
        <v>40</v>
      </c>
      <c r="C44" s="23" t="s">
        <v>9</v>
      </c>
      <c r="D44" s="143"/>
      <c r="E44" s="143"/>
      <c r="F44" s="139"/>
      <c r="G44" s="134"/>
      <c r="H44" s="132"/>
      <c r="I44" s="146"/>
      <c r="J44" s="143"/>
      <c r="K44" s="134"/>
      <c r="O44" s="12"/>
    </row>
    <row r="45" spans="1:15" x14ac:dyDescent="0.25">
      <c r="A45" s="10" t="s">
        <v>10</v>
      </c>
      <c r="B45" s="43">
        <v>6396000</v>
      </c>
      <c r="C45" s="44">
        <v>29988000</v>
      </c>
      <c r="D45" s="44">
        <f>3156000/40322*20923/2</f>
        <v>818820.84222012793</v>
      </c>
      <c r="E45" s="44">
        <f>240000+15000+14000+2000</f>
        <v>271000</v>
      </c>
      <c r="F45" s="45">
        <f>(K45-B45-C45-E45-D45)</f>
        <v>5352255.4113883227</v>
      </c>
      <c r="G45" s="46">
        <f>SUM(B45:F45)</f>
        <v>42826076.25360845</v>
      </c>
      <c r="H45" s="43">
        <f>(33717123+3752044)-2785282+3000</f>
        <v>34686885</v>
      </c>
      <c r="I45" s="48">
        <f>30171072/40322*20923/2</f>
        <v>7827852.5303308368</v>
      </c>
      <c r="J45" s="44">
        <f>600000/40322*20923</f>
        <v>311338.72327761521</v>
      </c>
      <c r="K45" s="46">
        <f>SUM(H45:I45,J45)</f>
        <v>42826076.25360845</v>
      </c>
    </row>
    <row r="46" spans="1:15" x14ac:dyDescent="0.25">
      <c r="A46" s="10" t="s">
        <v>11</v>
      </c>
      <c r="B46" s="43">
        <v>5829000</v>
      </c>
      <c r="C46" s="44">
        <v>14280000</v>
      </c>
      <c r="D46" s="44">
        <f>3156000/40322*10103/2</f>
        <v>395380.53667972819</v>
      </c>
      <c r="E46" s="44">
        <f>120000+15000+14000+17955+2000</f>
        <v>168955</v>
      </c>
      <c r="F46" s="45">
        <f>(K46-B46-C46-D46-E46)</f>
        <v>13764007.118446501</v>
      </c>
      <c r="G46" s="46">
        <f t="shared" ref="G46:G51" si="7">SUM(B46:F46)</f>
        <v>34437342.655126229</v>
      </c>
      <c r="H46" s="43">
        <f>(44116187-7504088-600000+3752044)-(2989517+6267420)</f>
        <v>30507206</v>
      </c>
      <c r="I46" s="48">
        <f>30171072/40322*10103/2</f>
        <v>3779801.8503050446</v>
      </c>
      <c r="J46" s="44">
        <f>600000/40322*10103</f>
        <v>150334.80482118943</v>
      </c>
      <c r="K46" s="46">
        <f>SUM(H46:I46,J46)</f>
        <v>34437342.655126229</v>
      </c>
    </row>
    <row r="47" spans="1:15" x14ac:dyDescent="0.25">
      <c r="A47" s="20" t="s">
        <v>12</v>
      </c>
      <c r="B47" s="43">
        <f>972000*50%</f>
        <v>486000</v>
      </c>
      <c r="C47" s="44">
        <v>3570000</v>
      </c>
      <c r="D47" s="44">
        <f>3156000/40322*1940/2</f>
        <v>75921.829274341551</v>
      </c>
      <c r="E47" s="44">
        <v>0</v>
      </c>
      <c r="F47" s="45">
        <f>(K47-B47-C47-D47-E47)</f>
        <v>251283.36205426315</v>
      </c>
      <c r="G47" s="46">
        <f t="shared" si="7"/>
        <v>4383205.1913286047</v>
      </c>
      <c r="H47" s="43">
        <f>(7622966)*47.6%</f>
        <v>3628531.8160000001</v>
      </c>
      <c r="I47" s="48">
        <f>30171072/40322*1940/2</f>
        <v>725805.75963493879</v>
      </c>
      <c r="J47" s="44">
        <f>600000/40322*1940</f>
        <v>28867.61569366599</v>
      </c>
      <c r="K47" s="46">
        <f>SUM(H47:I47,J47)</f>
        <v>4383205.1913286047</v>
      </c>
    </row>
    <row r="48" spans="1:15" x14ac:dyDescent="0.25">
      <c r="A48" s="20" t="s">
        <v>13</v>
      </c>
      <c r="B48" s="43">
        <v>0</v>
      </c>
      <c r="C48" s="44">
        <v>0</v>
      </c>
      <c r="D48" s="44">
        <v>0</v>
      </c>
      <c r="E48" s="44">
        <v>0</v>
      </c>
      <c r="F48" s="45">
        <f>SUM(K48-B48-C48-D48)</f>
        <v>0</v>
      </c>
      <c r="G48" s="46">
        <f t="shared" si="7"/>
        <v>0</v>
      </c>
      <c r="H48" s="43">
        <v>0</v>
      </c>
      <c r="I48" s="48">
        <v>0</v>
      </c>
      <c r="J48" s="44">
        <v>0</v>
      </c>
      <c r="K48" s="46">
        <f t="shared" ref="K48:K53" si="8">SUM(H48:I48,J48)</f>
        <v>0</v>
      </c>
      <c r="M48" s="37"/>
      <c r="N48" s="40"/>
    </row>
    <row r="49" spans="1:13" x14ac:dyDescent="0.25">
      <c r="A49" s="20" t="s">
        <v>14</v>
      </c>
      <c r="B49" s="43">
        <f>972000*50%</f>
        <v>486000</v>
      </c>
      <c r="C49" s="44">
        <v>3570000</v>
      </c>
      <c r="D49" s="44">
        <f>3156000/40322*960/2</f>
        <v>37569.565001736024</v>
      </c>
      <c r="E49" s="44">
        <v>0</v>
      </c>
      <c r="F49" s="45">
        <f>(K49-B49-C49-D49-E49)</f>
        <v>274311.23771757388</v>
      </c>
      <c r="G49" s="46">
        <f t="shared" si="7"/>
        <v>4367880.8027193099</v>
      </c>
      <c r="H49" s="43">
        <f>(7622966)*52.4%</f>
        <v>3994434.1840000004</v>
      </c>
      <c r="I49" s="48">
        <f>30171072/40322*960/2</f>
        <v>359161.61301522743</v>
      </c>
      <c r="J49" s="44">
        <f>600000/40322*960</f>
        <v>14285.005704082139</v>
      </c>
      <c r="K49" s="46">
        <f>SUM(H49:I49,J49)</f>
        <v>4367880.8027193099</v>
      </c>
    </row>
    <row r="50" spans="1:13" x14ac:dyDescent="0.25">
      <c r="A50" s="20" t="s">
        <v>15</v>
      </c>
      <c r="B50" s="43">
        <v>0</v>
      </c>
      <c r="C50" s="44">
        <v>0</v>
      </c>
      <c r="D50" s="44">
        <v>0</v>
      </c>
      <c r="E50" s="44">
        <v>0</v>
      </c>
      <c r="F50" s="45">
        <f>SUM(K50-B50-C50-D50)</f>
        <v>0</v>
      </c>
      <c r="G50" s="46">
        <f t="shared" si="7"/>
        <v>0</v>
      </c>
      <c r="H50" s="43">
        <v>0</v>
      </c>
      <c r="I50" s="48">
        <v>0</v>
      </c>
      <c r="J50" s="44">
        <v>0</v>
      </c>
      <c r="K50" s="46">
        <f t="shared" si="8"/>
        <v>0</v>
      </c>
      <c r="L50" s="19"/>
    </row>
    <row r="51" spans="1:13" x14ac:dyDescent="0.25">
      <c r="A51" s="20" t="s">
        <v>16</v>
      </c>
      <c r="B51" s="47">
        <v>0</v>
      </c>
      <c r="C51" s="48">
        <v>7140000</v>
      </c>
      <c r="D51" s="48">
        <f>3156000/40322*2494/2</f>
        <v>97602.599077426712</v>
      </c>
      <c r="E51" s="48">
        <v>0</v>
      </c>
      <c r="F51" s="45">
        <f>SUM(K51-B51-C51-D51)-0.4</f>
        <v>0.19580377966631202</v>
      </c>
      <c r="G51" s="49">
        <f t="shared" si="7"/>
        <v>7237602.7948812069</v>
      </c>
      <c r="H51" s="47">
        <v>6267420</v>
      </c>
      <c r="I51" s="48">
        <f>30171072/40322*2494/2</f>
        <v>933071.94047914294</v>
      </c>
      <c r="J51" s="48">
        <f>600000/40322*2494</f>
        <v>37111.254402063394</v>
      </c>
      <c r="K51" s="49">
        <f t="shared" si="8"/>
        <v>7237603.1948812064</v>
      </c>
    </row>
    <row r="52" spans="1:13" x14ac:dyDescent="0.25">
      <c r="A52" s="20" t="s">
        <v>17</v>
      </c>
      <c r="B52" s="43">
        <v>0</v>
      </c>
      <c r="C52" s="44">
        <v>3443742</v>
      </c>
      <c r="D52" s="44">
        <f>3156000/40322*1882/2</f>
        <v>73652.00138881999</v>
      </c>
      <c r="E52" s="44">
        <v>0</v>
      </c>
      <c r="F52" s="45">
        <f>(SUM(K52-B52-C52-D52-E52))+0.8</f>
        <v>-0.30594117372238538</v>
      </c>
      <c r="G52" s="46">
        <f>SUM(B52:F52)</f>
        <v>3517393.6954476461</v>
      </c>
      <c r="H52" s="43">
        <v>2785282</v>
      </c>
      <c r="I52" s="48">
        <f>30171072/40322*1882/2</f>
        <v>704106.41218193539</v>
      </c>
      <c r="J52" s="44">
        <f>600000/40322*1882</f>
        <v>28004.563265711029</v>
      </c>
      <c r="K52" s="46">
        <f>SUM(H52:I52,J52)-0.08</f>
        <v>3517392.8954476463</v>
      </c>
    </row>
    <row r="53" spans="1:13" x14ac:dyDescent="0.25">
      <c r="A53" s="20" t="s">
        <v>27</v>
      </c>
      <c r="B53" s="43">
        <v>0</v>
      </c>
      <c r="C53" s="44">
        <v>3696258</v>
      </c>
      <c r="D53" s="44">
        <f>3156000/40322*2020/2</f>
        <v>79052.62635781955</v>
      </c>
      <c r="E53" s="44">
        <v>0</v>
      </c>
      <c r="F53" s="45">
        <f>(SUM(K53-B53-C53-D53-E53))-0.4</f>
        <v>-9.9469272643909812E-2</v>
      </c>
      <c r="G53" s="46">
        <f>SUM(B53:F53)</f>
        <v>3775310.526888547</v>
      </c>
      <c r="H53" s="43">
        <v>2989517</v>
      </c>
      <c r="I53" s="48">
        <f>30171072/40322*2020/2</f>
        <v>755735.89405287441</v>
      </c>
      <c r="J53" s="44">
        <f>600000/40322*2020</f>
        <v>30058.032835672835</v>
      </c>
      <c r="K53" s="46">
        <f t="shared" si="8"/>
        <v>3775310.9268885469</v>
      </c>
    </row>
    <row r="54" spans="1:13" ht="10.8" thickBot="1" x14ac:dyDescent="0.3">
      <c r="A54" s="14" t="s">
        <v>18</v>
      </c>
      <c r="B54" s="50">
        <f t="shared" ref="B54:J54" si="9">SUM(B45:B53)</f>
        <v>13197000</v>
      </c>
      <c r="C54" s="51">
        <f t="shared" si="9"/>
        <v>65688000</v>
      </c>
      <c r="D54" s="51">
        <f t="shared" si="9"/>
        <v>1577999.9999999998</v>
      </c>
      <c r="E54" s="51">
        <f t="shared" si="9"/>
        <v>439955</v>
      </c>
      <c r="F54" s="52">
        <f t="shared" si="9"/>
        <v>19641856.919999991</v>
      </c>
      <c r="G54" s="53">
        <f t="shared" si="9"/>
        <v>100544811.91999999</v>
      </c>
      <c r="H54" s="50">
        <f>SUM(H45:H53)</f>
        <v>84859276</v>
      </c>
      <c r="I54" s="54">
        <f t="shared" si="9"/>
        <v>15085536</v>
      </c>
      <c r="J54" s="51">
        <f t="shared" si="9"/>
        <v>600000.00000000012</v>
      </c>
      <c r="K54" s="53">
        <f>SUM(K45:K53)</f>
        <v>100544811.91999997</v>
      </c>
    </row>
    <row r="55" spans="1:13" x14ac:dyDescent="0.25">
      <c r="A55" s="17"/>
      <c r="B55" s="16"/>
      <c r="C55" s="16"/>
      <c r="D55" s="16"/>
      <c r="E55" s="16"/>
      <c r="F55" s="16"/>
      <c r="G55" s="16"/>
      <c r="H55" s="16">
        <v>84859276</v>
      </c>
      <c r="I55" s="16"/>
      <c r="J55" s="12">
        <f>H54+J54</f>
        <v>85459276</v>
      </c>
      <c r="K55" s="12"/>
    </row>
    <row r="56" spans="1:13" ht="11.25" customHeight="1" x14ac:dyDescent="0.25">
      <c r="A56" s="135" t="s">
        <v>0</v>
      </c>
      <c r="B56" s="156" t="s">
        <v>31</v>
      </c>
      <c r="C56" s="157"/>
      <c r="D56" s="157"/>
      <c r="E56" s="157"/>
      <c r="F56" s="157"/>
      <c r="G56" s="157"/>
      <c r="H56" s="157"/>
      <c r="I56" s="157"/>
      <c r="J56" s="157"/>
      <c r="K56" s="158"/>
      <c r="L56" s="42"/>
    </row>
    <row r="57" spans="1:13" ht="11.25" customHeight="1" x14ac:dyDescent="0.25">
      <c r="A57" s="136"/>
      <c r="B57" s="163" t="s">
        <v>2</v>
      </c>
      <c r="C57" s="145"/>
      <c r="D57" s="152" t="s">
        <v>42</v>
      </c>
      <c r="E57" s="155" t="s">
        <v>41</v>
      </c>
      <c r="F57" s="133" t="s">
        <v>3</v>
      </c>
      <c r="G57" s="152" t="s">
        <v>32</v>
      </c>
      <c r="H57" s="150" t="s">
        <v>5</v>
      </c>
      <c r="I57" s="151" t="s">
        <v>33</v>
      </c>
      <c r="J57" s="152" t="s">
        <v>34</v>
      </c>
      <c r="K57" s="162" t="s">
        <v>23</v>
      </c>
    </row>
    <row r="58" spans="1:13" ht="41.25" customHeight="1" x14ac:dyDescent="0.25">
      <c r="A58" s="136"/>
      <c r="B58" s="22" t="s">
        <v>40</v>
      </c>
      <c r="C58" s="23" t="s">
        <v>9</v>
      </c>
      <c r="D58" s="143"/>
      <c r="E58" s="133"/>
      <c r="F58" s="139"/>
      <c r="G58" s="143"/>
      <c r="H58" s="134"/>
      <c r="I58" s="144"/>
      <c r="J58" s="143"/>
      <c r="K58" s="134"/>
      <c r="M58" s="12"/>
    </row>
    <row r="59" spans="1:13" x14ac:dyDescent="0.25">
      <c r="A59" s="10" t="s">
        <v>10</v>
      </c>
      <c r="B59" s="43">
        <f>(1935000/22)*19</f>
        <v>1671136.3636363638</v>
      </c>
      <c r="C59" s="44">
        <f>(7331200+14302600)/22*19</f>
        <v>18683736.363636363</v>
      </c>
      <c r="D59" s="44">
        <v>1405848</v>
      </c>
      <c r="E59" s="57"/>
      <c r="F59" s="58">
        <f>(K59-B59-C59-D59-E59-G59)</f>
        <v>7321999.945454549</v>
      </c>
      <c r="G59" s="44">
        <f>3156000*10%/22*19</f>
        <v>272563.63636363635</v>
      </c>
      <c r="H59" s="46">
        <f>SUM(B59:G59)</f>
        <v>29355284.309090912</v>
      </c>
      <c r="I59" s="43">
        <f>30171072*10%/22*19</f>
        <v>2605683.4909090907</v>
      </c>
      <c r="J59" s="44">
        <f>30973222/22*19</f>
        <v>26749600.81818182</v>
      </c>
      <c r="K59" s="59">
        <f>I59+J59</f>
        <v>29355284.309090912</v>
      </c>
      <c r="L59" s="19"/>
    </row>
    <row r="60" spans="1:13" x14ac:dyDescent="0.25">
      <c r="A60" s="10" t="s">
        <v>11</v>
      </c>
      <c r="B60" s="43">
        <f>(1935000/22)*3</f>
        <v>263863.63636363635</v>
      </c>
      <c r="C60" s="44">
        <f>(7331200+14302600)/22*3</f>
        <v>2950063.6363636362</v>
      </c>
      <c r="D60" s="44">
        <v>0</v>
      </c>
      <c r="E60" s="57"/>
      <c r="F60" s="58">
        <f>(K60-B60-C60-D60-E60-G60)</f>
        <v>1378081.2545454542</v>
      </c>
      <c r="G60" s="44">
        <f>3156000*10%/22*3</f>
        <v>43036.36363636364</v>
      </c>
      <c r="H60" s="46">
        <f>SUM(B60:G60)</f>
        <v>4635044.8909090897</v>
      </c>
      <c r="I60" s="43">
        <f>30171072*10%/22*3</f>
        <v>411423.70909090911</v>
      </c>
      <c r="J60" s="44">
        <f>30973222/22*3</f>
        <v>4223621.1818181816</v>
      </c>
      <c r="K60" s="59">
        <f>I60+J60</f>
        <v>4635044.8909090906</v>
      </c>
    </row>
    <row r="61" spans="1:13" ht="10.8" thickBot="1" x14ac:dyDescent="0.3">
      <c r="A61" s="14" t="s">
        <v>18</v>
      </c>
      <c r="B61" s="50">
        <f t="shared" ref="B61:K61" si="10">SUM(B59:B60)</f>
        <v>1935000</v>
      </c>
      <c r="C61" s="51">
        <f t="shared" si="10"/>
        <v>21633800</v>
      </c>
      <c r="D61" s="51">
        <f t="shared" si="10"/>
        <v>1405848</v>
      </c>
      <c r="E61" s="60">
        <f t="shared" si="10"/>
        <v>0</v>
      </c>
      <c r="F61" s="61">
        <f t="shared" si="10"/>
        <v>8700081.200000003</v>
      </c>
      <c r="G61" s="51">
        <f t="shared" si="10"/>
        <v>315600</v>
      </c>
      <c r="H61" s="53">
        <f t="shared" si="10"/>
        <v>33990329.200000003</v>
      </c>
      <c r="I61" s="50">
        <f t="shared" si="10"/>
        <v>3017107.1999999997</v>
      </c>
      <c r="J61" s="51">
        <f t="shared" si="10"/>
        <v>30973222</v>
      </c>
      <c r="K61" s="53">
        <f t="shared" si="10"/>
        <v>33990329.200000003</v>
      </c>
    </row>
    <row r="62" spans="1:13" x14ac:dyDescent="0.25">
      <c r="A62" s="17"/>
      <c r="B62" s="12"/>
      <c r="C62" s="16"/>
      <c r="D62" s="13"/>
      <c r="E62" s="13"/>
      <c r="F62" s="16"/>
      <c r="G62" s="16"/>
      <c r="H62" s="16"/>
      <c r="I62" s="16"/>
    </row>
    <row r="64" spans="1:13" ht="11.25" customHeight="1" x14ac:dyDescent="0.25">
      <c r="A64" s="135" t="s">
        <v>0</v>
      </c>
      <c r="B64" s="166" t="s">
        <v>35</v>
      </c>
      <c r="C64" s="167"/>
      <c r="D64" s="167"/>
      <c r="E64" s="167"/>
      <c r="F64" s="167"/>
      <c r="G64" s="167"/>
      <c r="H64" s="167"/>
      <c r="I64" s="168"/>
      <c r="J64" s="5"/>
      <c r="K64" s="9"/>
    </row>
    <row r="65" spans="1:14" ht="24" customHeight="1" x14ac:dyDescent="0.25">
      <c r="A65" s="136"/>
      <c r="B65" s="154" t="s">
        <v>2</v>
      </c>
      <c r="C65" s="137"/>
      <c r="D65" s="137"/>
      <c r="F65" s="155" t="s">
        <v>36</v>
      </c>
      <c r="G65" s="6" t="s">
        <v>3</v>
      </c>
      <c r="H65" s="41" t="s">
        <v>5</v>
      </c>
      <c r="I65" s="62" t="s">
        <v>8</v>
      </c>
      <c r="J65" s="63"/>
    </row>
    <row r="66" spans="1:14" ht="50.4" customHeight="1" x14ac:dyDescent="0.25">
      <c r="A66" s="136"/>
      <c r="B66" s="22" t="s">
        <v>40</v>
      </c>
      <c r="C66" s="23" t="s">
        <v>9</v>
      </c>
      <c r="D66" s="1" t="s">
        <v>37</v>
      </c>
      <c r="E66" s="5" t="s">
        <v>38</v>
      </c>
      <c r="F66" s="133"/>
      <c r="G66" s="5"/>
      <c r="H66" s="7"/>
      <c r="I66" s="64"/>
      <c r="J66" s="63"/>
    </row>
    <row r="67" spans="1:14" x14ac:dyDescent="0.25">
      <c r="A67" s="10" t="s">
        <v>10</v>
      </c>
      <c r="B67" s="47">
        <f>(SUM(B4,B17,B30,B45,B59,E4,F17,F30,G59,D45))</f>
        <v>14893642.299859427</v>
      </c>
      <c r="C67" s="48">
        <f>(SUM(C4,C17,C30,C45,C59))</f>
        <v>69936904.825174823</v>
      </c>
      <c r="D67" s="57">
        <f>SUM(B67:C67)</f>
        <v>84830547.125034243</v>
      </c>
      <c r="E67" s="65">
        <f>E45+E59</f>
        <v>271000</v>
      </c>
      <c r="F67" s="66">
        <f>SUM(D17,D30,D59)</f>
        <v>13470540</v>
      </c>
      <c r="G67" s="45">
        <f>SUM(D4,E17,E30,F45,F59)-0.04</f>
        <v>42946769.174715243</v>
      </c>
      <c r="H67" s="49">
        <f>(SUM(D67,F67,G67,E67))</f>
        <v>141518856.29974949</v>
      </c>
      <c r="I67" s="67">
        <f>(I4+K17+K30+K45+K59)</f>
        <v>141518856.33974952</v>
      </c>
      <c r="J67" s="68">
        <f>G67/G76</f>
        <v>0.52838995313544856</v>
      </c>
    </row>
    <row r="68" spans="1:14" x14ac:dyDescent="0.25">
      <c r="A68" s="10" t="s">
        <v>11</v>
      </c>
      <c r="B68" s="47">
        <f>ROUND(SUM(B5,B18,B31,B46,B60,E5,F18,F31,D46,G60),0)</f>
        <v>9569168</v>
      </c>
      <c r="C68" s="48">
        <f>(SUM(C5,C18,C31,C609,C60,C46))</f>
        <v>28291211.790209793</v>
      </c>
      <c r="D68" s="57">
        <f>SUM(B68:C68)</f>
        <v>37860379.790209793</v>
      </c>
      <c r="E68" s="65">
        <f>E46+E60</f>
        <v>168955</v>
      </c>
      <c r="F68" s="66">
        <f>SUM(D18,D31)</f>
        <v>11435184</v>
      </c>
      <c r="G68" s="45">
        <f>SUM(D5,E18,E31,F46,F60)</f>
        <v>34985782.569116026</v>
      </c>
      <c r="H68" s="49">
        <f>SUM(D68,F68,G68,E68)</f>
        <v>84450301.359325826</v>
      </c>
      <c r="I68" s="67">
        <f>(I5+K18+K31+K46+K60)</f>
        <v>84450301.837645248</v>
      </c>
      <c r="J68" s="68">
        <f>G68/G76</f>
        <v>0.43044299646609641</v>
      </c>
      <c r="K68" s="17"/>
    </row>
    <row r="69" spans="1:14" x14ac:dyDescent="0.25">
      <c r="A69" s="10" t="s">
        <v>12</v>
      </c>
      <c r="B69" s="47">
        <f>ROUND(SUM(B6,B19,B32,B47,E6,F19,F32,D47),0)</f>
        <v>788323</v>
      </c>
      <c r="C69" s="48">
        <f>(SUM(C6,C19,C32,C47))</f>
        <v>4549921.769230769</v>
      </c>
      <c r="D69" s="57">
        <f t="shared" ref="D69:D75" si="11">SUM(B69:C69)</f>
        <v>5338244.769230769</v>
      </c>
      <c r="E69" s="65">
        <f t="shared" ref="E69:E75" si="12">E47</f>
        <v>0</v>
      </c>
      <c r="F69" s="66">
        <f>SUM(D19,D32)</f>
        <v>554844</v>
      </c>
      <c r="G69" s="45">
        <f>SUM(D6,E19,E32,F47)</f>
        <v>1268275.9795795775</v>
      </c>
      <c r="H69" s="49">
        <f>(SUM(D69,F69,G69,E69))</f>
        <v>7161364.7488103462</v>
      </c>
      <c r="I69" s="67">
        <f>(SUM(I6,K19,K32,K47))</f>
        <v>7161364.3086206662</v>
      </c>
      <c r="J69" s="68">
        <f>G69/G76</f>
        <v>1.5604067507071362E-2</v>
      </c>
    </row>
    <row r="70" spans="1:14" x14ac:dyDescent="0.25">
      <c r="A70" s="10" t="s">
        <v>13</v>
      </c>
      <c r="B70" s="47">
        <f>B33+F33</f>
        <v>0</v>
      </c>
      <c r="C70" s="48">
        <f>SUM(C7,C20,C33,C48)</f>
        <v>0</v>
      </c>
      <c r="D70" s="57">
        <f t="shared" si="11"/>
        <v>0</v>
      </c>
      <c r="E70" s="65">
        <f t="shared" si="12"/>
        <v>0</v>
      </c>
      <c r="F70" s="66">
        <f>SUM(D20,D33,D48)</f>
        <v>0</v>
      </c>
      <c r="G70" s="45">
        <f>SUM(D7,E20,E33,F48)</f>
        <v>0</v>
      </c>
      <c r="H70" s="49">
        <f>(SUM(D70,F70,G70,))</f>
        <v>0</v>
      </c>
      <c r="I70" s="67">
        <f>ROUND(SUM(I7,K20,K33,K48),0)</f>
        <v>0</v>
      </c>
      <c r="J70" s="68"/>
      <c r="K70" s="17"/>
    </row>
    <row r="71" spans="1:14" ht="10.95" customHeight="1" x14ac:dyDescent="0.25">
      <c r="A71" s="10" t="s">
        <v>14</v>
      </c>
      <c r="B71" s="47">
        <f>ROUND(SUM(B8,B21,B34,B49,E8,D49,+F34),0)</f>
        <v>523570</v>
      </c>
      <c r="C71" s="48">
        <f>(SUM(C8,C21,C34,C49))</f>
        <v>3570000</v>
      </c>
      <c r="D71" s="57">
        <f t="shared" si="11"/>
        <v>4093570</v>
      </c>
      <c r="E71" s="65">
        <f t="shared" si="12"/>
        <v>0</v>
      </c>
      <c r="F71" s="66">
        <f>SUM(D21,D34)</f>
        <v>0</v>
      </c>
      <c r="G71" s="45">
        <f>SUM(D8,E21,E34,F49)+0.4</f>
        <v>274311.6377175739</v>
      </c>
      <c r="H71" s="49">
        <f>(SUM(D71,F71,G71,E71))</f>
        <v>4367881.6377175739</v>
      </c>
      <c r="I71" s="67">
        <f>(SUM(I8,K21,K34,K49))</f>
        <v>4367880.8027193099</v>
      </c>
      <c r="J71" s="68">
        <f>G71/G76</f>
        <v>3.3749573293497476E-3</v>
      </c>
      <c r="K71" s="17"/>
    </row>
    <row r="72" spans="1:14" x14ac:dyDescent="0.25">
      <c r="A72" s="10" t="s">
        <v>15</v>
      </c>
      <c r="B72" s="47">
        <f>ROUND(SUM(B9,B22,B35,B50,E9,F35),0)</f>
        <v>200485</v>
      </c>
      <c r="C72" s="48">
        <f>(SUM(C9,C22,C35,C50))</f>
        <v>1455494.4153846153</v>
      </c>
      <c r="D72" s="57">
        <f t="shared" si="11"/>
        <v>1655979.4153846153</v>
      </c>
      <c r="E72" s="65">
        <f t="shared" si="12"/>
        <v>0</v>
      </c>
      <c r="F72" s="66">
        <f>SUM(D22,D35,D50)</f>
        <v>120000</v>
      </c>
      <c r="G72" s="45">
        <f>SUM(D9,E22,E35,F50)</f>
        <v>1022865.0575294828</v>
      </c>
      <c r="H72" s="49">
        <f>(SUM(D72,F72,G72,))+0.04</f>
        <v>2798844.5129140979</v>
      </c>
      <c r="I72" s="67">
        <f>(SUM(I9,K22,K35,K50))</f>
        <v>2798844.641588416</v>
      </c>
      <c r="J72" s="68">
        <f>G72/G76</f>
        <v>1.2584686350052429E-2</v>
      </c>
      <c r="K72" s="17"/>
    </row>
    <row r="73" spans="1:14" x14ac:dyDescent="0.25">
      <c r="A73" s="10" t="s">
        <v>16</v>
      </c>
      <c r="B73" s="47">
        <f>ROUND(SUM(B10,B23,B36,B51,D51,E10,F23,F36),0)</f>
        <v>219898</v>
      </c>
      <c r="C73" s="48">
        <f>ROUND(SUM(C10,C23,C36,C51),0)</f>
        <v>7785343</v>
      </c>
      <c r="D73" s="57">
        <f t="shared" si="11"/>
        <v>8005241</v>
      </c>
      <c r="E73" s="65">
        <f t="shared" si="12"/>
        <v>0</v>
      </c>
      <c r="F73" s="66">
        <f>SUM(D23,D36)</f>
        <v>436080</v>
      </c>
      <c r="G73" s="45">
        <f>SUM(D10,E23,E36,F51)</f>
        <v>613187.13239168236</v>
      </c>
      <c r="H73" s="49">
        <f>(SUM(D73,F73,G73,))</f>
        <v>9054508.1323916819</v>
      </c>
      <c r="I73" s="67">
        <f>(SUM(I10,K23,K36,K51))</f>
        <v>9054508.3796300255</v>
      </c>
      <c r="J73" s="68">
        <f>G73/G76</f>
        <v>7.5442676218460724E-3</v>
      </c>
      <c r="K73" s="17"/>
    </row>
    <row r="74" spans="1:14" x14ac:dyDescent="0.25">
      <c r="A74" s="10" t="s">
        <v>17</v>
      </c>
      <c r="B74" s="47">
        <f>ROUND(SUM(B11,B24,F24,B37,B52,E11,D52+F37),0)</f>
        <v>81231</v>
      </c>
      <c r="C74" s="48">
        <f>(SUM(C11,C24,C37,C52))</f>
        <v>3494298</v>
      </c>
      <c r="D74" s="57">
        <f t="shared" si="11"/>
        <v>3575529</v>
      </c>
      <c r="E74" s="65">
        <f t="shared" si="12"/>
        <v>0</v>
      </c>
      <c r="F74" s="66">
        <f>SUM(D24,D37)</f>
        <v>12000</v>
      </c>
      <c r="G74" s="45">
        <f>SUM(D11,E24,E37,F52)-0.05</f>
        <v>9692.494058826278</v>
      </c>
      <c r="H74" s="49">
        <f>(SUM(D74,F74,G74,E74))</f>
        <v>3597221.4940588265</v>
      </c>
      <c r="I74" s="67">
        <f>ROUND(SUM(I11,K24,K37,K52),0)</f>
        <v>3597221</v>
      </c>
      <c r="J74" s="68">
        <f>G74/G76</f>
        <v>1.1925033197896634E-4</v>
      </c>
    </row>
    <row r="75" spans="1:14" x14ac:dyDescent="0.25">
      <c r="A75" s="10" t="s">
        <v>27</v>
      </c>
      <c r="B75" s="47">
        <f>ROUND(SUM(B53+B38+F38+D53),0)</f>
        <v>123683</v>
      </c>
      <c r="C75" s="48">
        <f>(SUM(C53+C38))</f>
        <v>3890056</v>
      </c>
      <c r="D75" s="57">
        <f t="shared" si="11"/>
        <v>4013739</v>
      </c>
      <c r="E75" s="65">
        <f t="shared" si="12"/>
        <v>0</v>
      </c>
      <c r="F75" s="66">
        <f>D38</f>
        <v>74004</v>
      </c>
      <c r="G75" s="45">
        <f>E38+F53</f>
        <v>157665.85893598839</v>
      </c>
      <c r="H75" s="49">
        <f>(SUM(D75,F75,G75,E75))</f>
        <v>4245408.8589359885</v>
      </c>
      <c r="I75" s="67">
        <f>(K53+K38)</f>
        <v>4245409.547028292</v>
      </c>
      <c r="J75" s="68">
        <f>G75/G76</f>
        <v>1.9398212581563659E-3</v>
      </c>
    </row>
    <row r="76" spans="1:14" ht="10.8" thickBot="1" x14ac:dyDescent="0.3">
      <c r="A76" s="14" t="s">
        <v>18</v>
      </c>
      <c r="B76" s="56">
        <f>SUM(B67:B75)</f>
        <v>26400000.299859427</v>
      </c>
      <c r="C76" s="54">
        <f t="shared" ref="C76:H76" si="13">SUM(C67:C75)</f>
        <v>122973229.8</v>
      </c>
      <c r="D76" s="60">
        <f t="shared" si="13"/>
        <v>149373230.09985942</v>
      </c>
      <c r="E76" s="69">
        <f>SUM(E67:E75)</f>
        <v>439955</v>
      </c>
      <c r="F76" s="69">
        <f t="shared" si="13"/>
        <v>26102652</v>
      </c>
      <c r="G76" s="52">
        <f t="shared" si="13"/>
        <v>81278549.904044405</v>
      </c>
      <c r="H76" s="55">
        <f t="shared" si="13"/>
        <v>257194387.04390383</v>
      </c>
      <c r="I76" s="70">
        <f>SUM(I67:I75)</f>
        <v>257194386.85698149</v>
      </c>
      <c r="J76" s="71">
        <f>SUM(J67:J75)</f>
        <v>1</v>
      </c>
      <c r="K76" s="12"/>
    </row>
    <row r="77" spans="1:14" x14ac:dyDescent="0.25">
      <c r="C77" s="12"/>
      <c r="E77" s="17"/>
      <c r="G77" s="12"/>
      <c r="H77" s="12"/>
      <c r="I77" s="37"/>
      <c r="N77" s="37"/>
    </row>
    <row r="78" spans="1:14" s="17" customFormat="1" x14ac:dyDescent="0.25">
      <c r="A78" s="3"/>
      <c r="C78" s="40"/>
      <c r="E78" s="3"/>
      <c r="F78" s="12"/>
      <c r="G78" s="12"/>
      <c r="H78" s="12"/>
      <c r="I78" s="12"/>
      <c r="N78" s="37"/>
    </row>
    <row r="79" spans="1:14" s="17" customFormat="1" x14ac:dyDescent="0.25">
      <c r="A79" s="3"/>
      <c r="B79" s="3"/>
      <c r="C79" s="3"/>
      <c r="D79" s="3"/>
      <c r="E79" s="3"/>
      <c r="F79" s="3"/>
      <c r="G79" s="12"/>
      <c r="H79" s="12"/>
      <c r="I79" s="12"/>
      <c r="N79" s="16"/>
    </row>
    <row r="80" spans="1:14" x14ac:dyDescent="0.25">
      <c r="C80" s="38"/>
      <c r="I80" s="40"/>
      <c r="J80" s="40"/>
    </row>
    <row r="81" spans="3:10" x14ac:dyDescent="0.25">
      <c r="C81" s="38"/>
      <c r="E81" s="12"/>
      <c r="G81" s="12"/>
      <c r="J81" s="40"/>
    </row>
    <row r="82" spans="3:10" x14ac:dyDescent="0.25">
      <c r="C82" s="38"/>
      <c r="J82" s="40"/>
    </row>
    <row r="83" spans="3:10" x14ac:dyDescent="0.25">
      <c r="C83" s="38"/>
      <c r="J83" s="40"/>
    </row>
    <row r="84" spans="3:10" x14ac:dyDescent="0.25">
      <c r="C84" s="38"/>
    </row>
    <row r="85" spans="3:10" x14ac:dyDescent="0.25">
      <c r="C85" s="39"/>
    </row>
    <row r="87" spans="3:10" x14ac:dyDescent="0.25">
      <c r="C87" s="38"/>
    </row>
  </sheetData>
  <mergeCells count="57">
    <mergeCell ref="A64:A66"/>
    <mergeCell ref="B64:I64"/>
    <mergeCell ref="B65:D65"/>
    <mergeCell ref="F65:F66"/>
    <mergeCell ref="A56:A58"/>
    <mergeCell ref="B56:K56"/>
    <mergeCell ref="B57:C57"/>
    <mergeCell ref="D57:D58"/>
    <mergeCell ref="E57:E58"/>
    <mergeCell ref="F57:F58"/>
    <mergeCell ref="G57:G58"/>
    <mergeCell ref="H57:H58"/>
    <mergeCell ref="I57:I58"/>
    <mergeCell ref="J57:J58"/>
    <mergeCell ref="K57:K58"/>
    <mergeCell ref="J28:J29"/>
    <mergeCell ref="K28:K29"/>
    <mergeCell ref="A42:A44"/>
    <mergeCell ref="B42:K42"/>
    <mergeCell ref="B43:C43"/>
    <mergeCell ref="D43:D44"/>
    <mergeCell ref="E43:E44"/>
    <mergeCell ref="F43:F44"/>
    <mergeCell ref="G43:G44"/>
    <mergeCell ref="H43:H44"/>
    <mergeCell ref="I43:I44"/>
    <mergeCell ref="J43:J44"/>
    <mergeCell ref="K43:K44"/>
    <mergeCell ref="K15:K16"/>
    <mergeCell ref="A27:A29"/>
    <mergeCell ref="B27:K27"/>
    <mergeCell ref="B28:C28"/>
    <mergeCell ref="D28:D29"/>
    <mergeCell ref="E28:E29"/>
    <mergeCell ref="F28:F29"/>
    <mergeCell ref="G28:G29"/>
    <mergeCell ref="H28:H29"/>
    <mergeCell ref="I28:I29"/>
    <mergeCell ref="A14:A16"/>
    <mergeCell ref="B14:K14"/>
    <mergeCell ref="B15:C15"/>
    <mergeCell ref="D15:D16"/>
    <mergeCell ref="E15:E16"/>
    <mergeCell ref="F15:F16"/>
    <mergeCell ref="G15:G16"/>
    <mergeCell ref="H15:H16"/>
    <mergeCell ref="I15:I16"/>
    <mergeCell ref="J15:J16"/>
    <mergeCell ref="A1:A3"/>
    <mergeCell ref="B1:I1"/>
    <mergeCell ref="B2:C2"/>
    <mergeCell ref="D2:D3"/>
    <mergeCell ref="E2:E3"/>
    <mergeCell ref="F2:F3"/>
    <mergeCell ref="G2:G3"/>
    <mergeCell ref="H2:H3"/>
    <mergeCell ref="I2:I3"/>
  </mergeCells>
  <printOptions horizontalCentered="1"/>
  <pageMargins left="0.19685039370078741" right="0.19685039370078741" top="0.98425196850393704" bottom="0.39370078740157483" header="0.11811023622047245" footer="0.11811023622047245"/>
  <pageSetup paperSize="9" scale="79" orientation="portrait" r:id="rId1"/>
  <headerFooter alignWithMargins="0">
    <oddHeader>&amp;C&amp;"-,Félkövér"&amp;11Veresegyházi Kistérség ESÉLY Szociális Alapellátási Központ
2025. évi Önkormányzati hozzájárulás felosztása&amp;R&amp;"-,Dőlt" 3. kiegészítői tábla 
a(z) ... /20... (.....) társulási tanács határozathoz</oddHeader>
    <oddFooter>&amp;C&amp;8&amp;P/&amp;N</oddFooter>
  </headerFooter>
  <rowBreaks count="1" manualBreakCount="1">
    <brk id="4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Esély Kiadás-Bevétel 2025</vt:lpstr>
      <vt:lpstr> Esély hj.feloszt.2025.</vt:lpstr>
      <vt:lpstr>' Esély hj.feloszt.2025.'!Nyomtatási_terület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Hérmán Imréné</dc:creator>
  <cp:lastModifiedBy>Csilla</cp:lastModifiedBy>
  <dcterms:created xsi:type="dcterms:W3CDTF">2025-05-21T11:56:49Z</dcterms:created>
  <dcterms:modified xsi:type="dcterms:W3CDTF">2025-05-21T13:27:31Z</dcterms:modified>
</cp:coreProperties>
</file>